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07FFE23-976A-4E91-B953-6087A88D66D9}" xr6:coauthVersionLast="47" xr6:coauthVersionMax="47" xr10:uidLastSave="{00000000-0000-0000-0000-000000000000}"/>
  <bookViews>
    <workbookView xWindow="28680" yWindow="-120" windowWidth="29040" windowHeight="15720" tabRatio="690" firstSheet="1" activeTab="6" xr2:uid="{00000000-000D-0000-FFFF-FFFF00000000}"/>
  </bookViews>
  <sheets>
    <sheet name="W0" sheetId="12" state="hidden" r:id="rId1"/>
    <sheet name="W1" sheetId="6" r:id="rId2"/>
    <sheet name="งบกระแสเงินสด" sheetId="3" r:id="rId3"/>
    <sheet name="งบดุล" sheetId="2" r:id="rId4"/>
    <sheet name="W2" sheetId="8" r:id="rId5"/>
    <sheet name="W3" sheetId="9" r:id="rId6"/>
    <sheet name="W4" sheetId="10" r:id="rId7"/>
    <sheet name="Sheet1" sheetId="13" state="hidden" r:id="rId8"/>
    <sheet name="Sheet6" sheetId="7" state="hidden" r:id="rId9"/>
  </sheets>
  <calcPr calcId="191028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6" l="1"/>
  <c r="I12" i="6"/>
  <c r="I11" i="6"/>
  <c r="I10" i="6"/>
  <c r="H9" i="6"/>
  <c r="H10" i="6"/>
  <c r="H12" i="6"/>
  <c r="H11" i="6"/>
  <c r="C15" i="6"/>
  <c r="C17" i="6"/>
  <c r="E17" i="6" s="1"/>
  <c r="C10" i="12"/>
  <c r="H41" i="10"/>
  <c r="D12" i="9"/>
  <c r="H17" i="10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B7" i="13"/>
  <c r="B5" i="13"/>
  <c r="C16" i="13"/>
  <c r="C8" i="13"/>
  <c r="B8" i="13"/>
  <c r="B16" i="13" s="1"/>
  <c r="C16" i="8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5" i="10"/>
  <c r="H29" i="10"/>
  <c r="H5" i="10"/>
  <c r="I5" i="10" s="1"/>
  <c r="J5" i="10" s="1"/>
  <c r="D6" i="10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D159" i="10" s="1"/>
  <c r="D160" i="10" s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D176" i="10" s="1"/>
  <c r="D177" i="10" s="1"/>
  <c r="D178" i="10" s="1"/>
  <c r="D179" i="10" s="1"/>
  <c r="D180" i="10" s="1"/>
  <c r="D181" i="10" s="1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209" i="10" s="1"/>
  <c r="D210" i="10" s="1"/>
  <c r="D211" i="10" s="1"/>
  <c r="D212" i="10" s="1"/>
  <c r="D213" i="10" s="1"/>
  <c r="D214" i="10" s="1"/>
  <c r="D215" i="10" s="1"/>
  <c r="D216" i="10" s="1"/>
  <c r="D217" i="10" s="1"/>
  <c r="D218" i="10" s="1"/>
  <c r="D219" i="10" s="1"/>
  <c r="D220" i="10" s="1"/>
  <c r="D221" i="10" s="1"/>
  <c r="D222" i="10" s="1"/>
  <c r="D223" i="10" s="1"/>
  <c r="D224" i="10" s="1"/>
  <c r="D225" i="10" s="1"/>
  <c r="D226" i="10" s="1"/>
  <c r="D227" i="10" s="1"/>
  <c r="D228" i="10" s="1"/>
  <c r="D229" i="10" s="1"/>
  <c r="D230" i="10" s="1"/>
  <c r="D231" i="10" s="1"/>
  <c r="D232" i="10" s="1"/>
  <c r="D233" i="10" s="1"/>
  <c r="D234" i="10" s="1"/>
  <c r="D235" i="10" s="1"/>
  <c r="D236" i="10" s="1"/>
  <c r="D237" i="10" s="1"/>
  <c r="D238" i="10" s="1"/>
  <c r="D239" i="10" s="1"/>
  <c r="D240" i="10" s="1"/>
  <c r="D241" i="10" s="1"/>
  <c r="D242" i="10" s="1"/>
  <c r="D243" i="10" s="1"/>
  <c r="D244" i="10" s="1"/>
  <c r="D245" i="10" s="1"/>
  <c r="D246" i="10" s="1"/>
  <c r="D247" i="10" s="1"/>
  <c r="D248" i="10" s="1"/>
  <c r="D249" i="10" s="1"/>
  <c r="D250" i="10" s="1"/>
  <c r="D251" i="10" s="1"/>
  <c r="D252" i="10" s="1"/>
  <c r="D253" i="10" s="1"/>
  <c r="D254" i="10" s="1"/>
  <c r="D255" i="10" s="1"/>
  <c r="D256" i="10" s="1"/>
  <c r="D257" i="10" s="1"/>
  <c r="D258" i="10" s="1"/>
  <c r="D259" i="10" s="1"/>
  <c r="D260" i="10" s="1"/>
  <c r="D261" i="10" s="1"/>
  <c r="D262" i="10" s="1"/>
  <c r="D263" i="10" s="1"/>
  <c r="D264" i="10" s="1"/>
  <c r="D265" i="10" s="1"/>
  <c r="D266" i="10" s="1"/>
  <c r="D267" i="10" s="1"/>
  <c r="D268" i="10" s="1"/>
  <c r="D269" i="10" s="1"/>
  <c r="D270" i="10" s="1"/>
  <c r="D271" i="10" s="1"/>
  <c r="D272" i="10" s="1"/>
  <c r="D273" i="10" s="1"/>
  <c r="D274" i="10" s="1"/>
  <c r="D275" i="10" s="1"/>
  <c r="D276" i="10" s="1"/>
  <c r="D277" i="10" s="1"/>
  <c r="D278" i="10" s="1"/>
  <c r="D279" i="10" s="1"/>
  <c r="D280" i="10" s="1"/>
  <c r="D281" i="10" s="1"/>
  <c r="D282" i="10" s="1"/>
  <c r="D283" i="10" s="1"/>
  <c r="D284" i="10" s="1"/>
  <c r="D285" i="10" s="1"/>
  <c r="D286" i="10" s="1"/>
  <c r="D287" i="10" s="1"/>
  <c r="D288" i="10" s="1"/>
  <c r="D289" i="10" s="1"/>
  <c r="D290" i="10" s="1"/>
  <c r="D291" i="10" s="1"/>
  <c r="D292" i="10" s="1"/>
  <c r="D293" i="10" s="1"/>
  <c r="D294" i="10" s="1"/>
  <c r="D295" i="10" s="1"/>
  <c r="D296" i="10" s="1"/>
  <c r="D297" i="10" s="1"/>
  <c r="D298" i="10" s="1"/>
  <c r="D299" i="10" s="1"/>
  <c r="D300" i="10" s="1"/>
  <c r="D301" i="10" s="1"/>
  <c r="D302" i="10" s="1"/>
  <c r="D303" i="10" s="1"/>
  <c r="D304" i="10" s="1"/>
  <c r="D305" i="10" s="1"/>
  <c r="D306" i="10" s="1"/>
  <c r="D307" i="10" s="1"/>
  <c r="D308" i="10" s="1"/>
  <c r="D309" i="10" s="1"/>
  <c r="D310" i="10" s="1"/>
  <c r="D311" i="10" s="1"/>
  <c r="D312" i="10" s="1"/>
  <c r="D313" i="10" s="1"/>
  <c r="D314" i="10" s="1"/>
  <c r="D315" i="10" s="1"/>
  <c r="D316" i="10" s="1"/>
  <c r="D317" i="10" s="1"/>
  <c r="D318" i="10" s="1"/>
  <c r="D319" i="10" s="1"/>
  <c r="D320" i="10" s="1"/>
  <c r="D321" i="10" s="1"/>
  <c r="D322" i="10" s="1"/>
  <c r="D323" i="10" s="1"/>
  <c r="D324" i="10" s="1"/>
  <c r="D325" i="10" s="1"/>
  <c r="D326" i="10" s="1"/>
  <c r="D327" i="10" s="1"/>
  <c r="D328" i="10" s="1"/>
  <c r="D329" i="10" s="1"/>
  <c r="D330" i="10" s="1"/>
  <c r="D331" i="10" s="1"/>
  <c r="D332" i="10" s="1"/>
  <c r="D333" i="10" s="1"/>
  <c r="D334" i="10" s="1"/>
  <c r="D335" i="10" s="1"/>
  <c r="D336" i="10" s="1"/>
  <c r="D337" i="10" s="1"/>
  <c r="D338" i="10" s="1"/>
  <c r="D339" i="10" s="1"/>
  <c r="D340" i="10" s="1"/>
  <c r="D341" i="10" s="1"/>
  <c r="D342" i="10" s="1"/>
  <c r="D343" i="10" s="1"/>
  <c r="D344" i="10" s="1"/>
  <c r="D345" i="10" s="1"/>
  <c r="D346" i="10" s="1"/>
  <c r="D347" i="10" s="1"/>
  <c r="D348" i="10" s="1"/>
  <c r="D349" i="10" s="1"/>
  <c r="D350" i="10" s="1"/>
  <c r="D351" i="10" s="1"/>
  <c r="D352" i="10" s="1"/>
  <c r="D353" i="10" s="1"/>
  <c r="D354" i="10" s="1"/>
  <c r="D355" i="10" s="1"/>
  <c r="D356" i="10" s="1"/>
  <c r="D357" i="10" s="1"/>
  <c r="D358" i="10" s="1"/>
  <c r="D359" i="10" s="1"/>
  <c r="D360" i="10" s="1"/>
  <c r="D361" i="10" s="1"/>
  <c r="D362" i="10" s="1"/>
  <c r="D363" i="10" s="1"/>
  <c r="D364" i="10" s="1"/>
  <c r="D365" i="10" s="1"/>
  <c r="D366" i="10" s="1"/>
  <c r="D367" i="10" s="1"/>
  <c r="D368" i="10" s="1"/>
  <c r="D369" i="10" s="1"/>
  <c r="D370" i="10" s="1"/>
  <c r="D371" i="10" s="1"/>
  <c r="D372" i="10" s="1"/>
  <c r="D373" i="10" s="1"/>
  <c r="D374" i="10" s="1"/>
  <c r="D375" i="10" s="1"/>
  <c r="D376" i="10" s="1"/>
  <c r="D377" i="10" s="1"/>
  <c r="D378" i="10" s="1"/>
  <c r="D379" i="10" s="1"/>
  <c r="D380" i="10" s="1"/>
  <c r="D381" i="10" s="1"/>
  <c r="D382" i="10" s="1"/>
  <c r="D383" i="10" s="1"/>
  <c r="D384" i="10" s="1"/>
  <c r="D385" i="10" s="1"/>
  <c r="D386" i="10" s="1"/>
  <c r="D387" i="10" s="1"/>
  <c r="D388" i="10" s="1"/>
  <c r="D389" i="10" s="1"/>
  <c r="D390" i="10" s="1"/>
  <c r="D391" i="10" s="1"/>
  <c r="D392" i="10" s="1"/>
  <c r="D393" i="10" s="1"/>
  <c r="D394" i="10" s="1"/>
  <c r="D395" i="10" s="1"/>
  <c r="D396" i="10" s="1"/>
  <c r="D397" i="10" s="1"/>
  <c r="D398" i="10" s="1"/>
  <c r="D399" i="10" s="1"/>
  <c r="D400" i="10" s="1"/>
  <c r="D401" i="10" s="1"/>
  <c r="D402" i="10" s="1"/>
  <c r="D403" i="10" s="1"/>
  <c r="D404" i="10" s="1"/>
  <c r="D405" i="10" s="1"/>
  <c r="D406" i="10" s="1"/>
  <c r="D407" i="10" s="1"/>
  <c r="D408" i="10" s="1"/>
  <c r="D409" i="10" s="1"/>
  <c r="D410" i="10" s="1"/>
  <c r="D411" i="10" s="1"/>
  <c r="D412" i="10" s="1"/>
  <c r="N11" i="9"/>
  <c r="O35" i="9"/>
  <c r="O36" i="9" s="1"/>
  <c r="O37" i="9" s="1"/>
  <c r="O38" i="9" s="1"/>
  <c r="O39" i="9" s="1"/>
  <c r="O40" i="9" s="1"/>
  <c r="O41" i="9" s="1"/>
  <c r="O42" i="9" s="1"/>
  <c r="O43" i="9" s="1"/>
  <c r="O44" i="9" s="1"/>
  <c r="O45" i="9" s="1"/>
  <c r="O46" i="9" s="1"/>
  <c r="O23" i="9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L12" i="9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L42" i="9" s="1"/>
  <c r="L43" i="9" s="1"/>
  <c r="L44" i="9" s="1"/>
  <c r="L45" i="9" s="1"/>
  <c r="L46" i="9" s="1"/>
  <c r="O11" i="9"/>
  <c r="O12" i="9" s="1"/>
  <c r="O13" i="9" s="1"/>
  <c r="O14" i="9" s="1"/>
  <c r="O15" i="9" s="1"/>
  <c r="O16" i="9" s="1"/>
  <c r="O17" i="9" s="1"/>
  <c r="O18" i="9" s="1"/>
  <c r="O19" i="9" s="1"/>
  <c r="O20" i="9" s="1"/>
  <c r="O21" i="9" s="1"/>
  <c r="O22" i="9" s="1"/>
  <c r="F35" i="9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23" i="9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11" i="9"/>
  <c r="G11" i="9" s="1"/>
  <c r="C12" i="9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B14" i="3"/>
  <c r="N14" i="3" s="1"/>
  <c r="N2" i="3"/>
  <c r="N3" i="3"/>
  <c r="N4" i="3"/>
  <c r="B5" i="3"/>
  <c r="C5" i="3"/>
  <c r="D5" i="3"/>
  <c r="E5" i="3"/>
  <c r="F5" i="3"/>
  <c r="G5" i="3"/>
  <c r="H5" i="3"/>
  <c r="I5" i="3"/>
  <c r="J5" i="3"/>
  <c r="K5" i="3"/>
  <c r="L5" i="3"/>
  <c r="M5" i="3"/>
  <c r="N9" i="3"/>
  <c r="N10" i="3"/>
  <c r="N11" i="3"/>
  <c r="N12" i="3"/>
  <c r="N13" i="3"/>
  <c r="N15" i="3"/>
  <c r="N16" i="3"/>
  <c r="C17" i="3"/>
  <c r="D17" i="3"/>
  <c r="E17" i="3"/>
  <c r="F17" i="3"/>
  <c r="G17" i="3"/>
  <c r="H17" i="3"/>
  <c r="I17" i="3"/>
  <c r="J17" i="3"/>
  <c r="K17" i="3"/>
  <c r="L17" i="3"/>
  <c r="M17" i="3"/>
  <c r="N19" i="3"/>
  <c r="N20" i="3"/>
  <c r="N21" i="3"/>
  <c r="N22" i="3"/>
  <c r="B23" i="3"/>
  <c r="C23" i="3"/>
  <c r="D23" i="3"/>
  <c r="E23" i="3"/>
  <c r="F23" i="3"/>
  <c r="G23" i="3"/>
  <c r="H23" i="3"/>
  <c r="I23" i="3"/>
  <c r="J23" i="3"/>
  <c r="K23" i="3"/>
  <c r="L23" i="3"/>
  <c r="M23" i="3"/>
  <c r="N25" i="3"/>
  <c r="N26" i="3" s="1"/>
  <c r="B26" i="3"/>
  <c r="C26" i="3"/>
  <c r="D26" i="3"/>
  <c r="E26" i="3"/>
  <c r="F26" i="3"/>
  <c r="G26" i="3"/>
  <c r="H26" i="3"/>
  <c r="I26" i="3"/>
  <c r="J26" i="3"/>
  <c r="K26" i="3"/>
  <c r="L26" i="3"/>
  <c r="M26" i="3"/>
  <c r="B5" i="2"/>
  <c r="B18" i="2" s="1"/>
  <c r="D5" i="2"/>
  <c r="B13" i="2"/>
  <c r="D13" i="2"/>
  <c r="B17" i="2"/>
  <c r="C19" i="6" l="1"/>
  <c r="C20" i="6" s="1"/>
  <c r="H30" i="10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H100" i="10" s="1"/>
  <c r="H101" i="10" s="1"/>
  <c r="H102" i="10" s="1"/>
  <c r="H103" i="10" s="1"/>
  <c r="H104" i="10" s="1"/>
  <c r="H105" i="10" s="1"/>
  <c r="H106" i="10" s="1"/>
  <c r="H107" i="10" s="1"/>
  <c r="H108" i="10" s="1"/>
  <c r="H109" i="10" s="1"/>
  <c r="H110" i="10" s="1"/>
  <c r="H111" i="10" s="1"/>
  <c r="H112" i="10" s="1"/>
  <c r="H113" i="10" s="1"/>
  <c r="H114" i="10" s="1"/>
  <c r="H115" i="10" s="1"/>
  <c r="H116" i="10" s="1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H153" i="10" s="1"/>
  <c r="H154" i="10" s="1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7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88" i="10" s="1"/>
  <c r="H189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1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H221" i="10" s="1"/>
  <c r="H222" i="10" s="1"/>
  <c r="H223" i="10" s="1"/>
  <c r="H224" i="10" s="1"/>
  <c r="H225" i="10" s="1"/>
  <c r="H226" i="10" s="1"/>
  <c r="H227" i="10" s="1"/>
  <c r="H228" i="10" s="1"/>
  <c r="H229" i="10" s="1"/>
  <c r="H230" i="10" s="1"/>
  <c r="H231" i="10" s="1"/>
  <c r="H232" i="10" s="1"/>
  <c r="H233" i="10" s="1"/>
  <c r="H234" i="10" s="1"/>
  <c r="H235" i="10" s="1"/>
  <c r="H236" i="10" s="1"/>
  <c r="H237" i="10" s="1"/>
  <c r="H238" i="10" s="1"/>
  <c r="H239" i="10" s="1"/>
  <c r="H240" i="10" s="1"/>
  <c r="H241" i="10" s="1"/>
  <c r="H242" i="10" s="1"/>
  <c r="H243" i="10" s="1"/>
  <c r="H244" i="10" s="1"/>
  <c r="H245" i="10" s="1"/>
  <c r="H246" i="10" s="1"/>
  <c r="H247" i="10" s="1"/>
  <c r="H248" i="10" s="1"/>
  <c r="H249" i="10" s="1"/>
  <c r="H250" i="10" s="1"/>
  <c r="H251" i="10" s="1"/>
  <c r="H252" i="10" s="1"/>
  <c r="H253" i="10" s="1"/>
  <c r="H254" i="10" s="1"/>
  <c r="H255" i="10" s="1"/>
  <c r="H256" i="10" s="1"/>
  <c r="H257" i="10" s="1"/>
  <c r="H258" i="10" s="1"/>
  <c r="H259" i="10" s="1"/>
  <c r="H260" i="10" s="1"/>
  <c r="H261" i="10" s="1"/>
  <c r="H262" i="10" s="1"/>
  <c r="H263" i="10" s="1"/>
  <c r="H264" i="10" s="1"/>
  <c r="H265" i="10" s="1"/>
  <c r="H266" i="10" s="1"/>
  <c r="H267" i="10" s="1"/>
  <c r="H268" i="10" s="1"/>
  <c r="H269" i="10" s="1"/>
  <c r="H270" i="10" s="1"/>
  <c r="H271" i="10" s="1"/>
  <c r="H272" i="10" s="1"/>
  <c r="H273" i="10" s="1"/>
  <c r="H274" i="10" s="1"/>
  <c r="H275" i="10" s="1"/>
  <c r="H276" i="10" s="1"/>
  <c r="H277" i="10" s="1"/>
  <c r="H278" i="10" s="1"/>
  <c r="H279" i="10" s="1"/>
  <c r="H280" i="10" s="1"/>
  <c r="H281" i="10" s="1"/>
  <c r="H282" i="10" s="1"/>
  <c r="H283" i="10" s="1"/>
  <c r="H284" i="10" s="1"/>
  <c r="H285" i="10" s="1"/>
  <c r="H286" i="10" s="1"/>
  <c r="H287" i="10" s="1"/>
  <c r="H288" i="10" s="1"/>
  <c r="H289" i="10" s="1"/>
  <c r="H290" i="10" s="1"/>
  <c r="H291" i="10" s="1"/>
  <c r="H292" i="10" s="1"/>
  <c r="H293" i="10" s="1"/>
  <c r="H294" i="10" s="1"/>
  <c r="H295" i="10" s="1"/>
  <c r="H296" i="10" s="1"/>
  <c r="H297" i="10" s="1"/>
  <c r="H298" i="10" s="1"/>
  <c r="H299" i="10" s="1"/>
  <c r="H300" i="10" s="1"/>
  <c r="H301" i="10" s="1"/>
  <c r="H302" i="10" s="1"/>
  <c r="H303" i="10" s="1"/>
  <c r="H304" i="10" s="1"/>
  <c r="H305" i="10" s="1"/>
  <c r="H306" i="10" s="1"/>
  <c r="H307" i="10" s="1"/>
  <c r="H308" i="10" s="1"/>
  <c r="H309" i="10" s="1"/>
  <c r="H310" i="10" s="1"/>
  <c r="H311" i="10" s="1"/>
  <c r="H312" i="10" s="1"/>
  <c r="H313" i="10" s="1"/>
  <c r="H314" i="10" s="1"/>
  <c r="H315" i="10" s="1"/>
  <c r="H316" i="10" s="1"/>
  <c r="H317" i="10" s="1"/>
  <c r="H318" i="10" s="1"/>
  <c r="H319" i="10" s="1"/>
  <c r="H320" i="10" s="1"/>
  <c r="H321" i="10" s="1"/>
  <c r="H322" i="10" s="1"/>
  <c r="H323" i="10" s="1"/>
  <c r="H324" i="10" s="1"/>
  <c r="H325" i="10" s="1"/>
  <c r="H326" i="10" s="1"/>
  <c r="H327" i="10" s="1"/>
  <c r="H328" i="10" s="1"/>
  <c r="H329" i="10" s="1"/>
  <c r="H330" i="10" s="1"/>
  <c r="H331" i="10" s="1"/>
  <c r="H332" i="10" s="1"/>
  <c r="H333" i="10" s="1"/>
  <c r="H334" i="10" s="1"/>
  <c r="H335" i="10" s="1"/>
  <c r="H336" i="10" s="1"/>
  <c r="H337" i="10" s="1"/>
  <c r="H338" i="10" s="1"/>
  <c r="H339" i="10" s="1"/>
  <c r="H340" i="10" s="1"/>
  <c r="H341" i="10" s="1"/>
  <c r="H342" i="10" s="1"/>
  <c r="H343" i="10" s="1"/>
  <c r="H344" i="10" s="1"/>
  <c r="H345" i="10" s="1"/>
  <c r="H346" i="10" s="1"/>
  <c r="H347" i="10" s="1"/>
  <c r="H348" i="10" s="1"/>
  <c r="H349" i="10" s="1"/>
  <c r="H350" i="10" s="1"/>
  <c r="H351" i="10" s="1"/>
  <c r="H352" i="10" s="1"/>
  <c r="H353" i="10" s="1"/>
  <c r="H354" i="10" s="1"/>
  <c r="H355" i="10" s="1"/>
  <c r="H356" i="10" s="1"/>
  <c r="H357" i="10" s="1"/>
  <c r="H358" i="10" s="1"/>
  <c r="H359" i="10" s="1"/>
  <c r="H360" i="10" s="1"/>
  <c r="H361" i="10" s="1"/>
  <c r="H362" i="10" s="1"/>
  <c r="H363" i="10" s="1"/>
  <c r="H364" i="10" s="1"/>
  <c r="H365" i="10" s="1"/>
  <c r="H366" i="10" s="1"/>
  <c r="H367" i="10" s="1"/>
  <c r="H368" i="10" s="1"/>
  <c r="H369" i="10" s="1"/>
  <c r="H370" i="10" s="1"/>
  <c r="H371" i="10" s="1"/>
  <c r="H372" i="10" s="1"/>
  <c r="H373" i="10" s="1"/>
  <c r="H374" i="10" s="1"/>
  <c r="H375" i="10" s="1"/>
  <c r="H376" i="10" s="1"/>
  <c r="H377" i="10" s="1"/>
  <c r="H378" i="10" s="1"/>
  <c r="H379" i="10" s="1"/>
  <c r="H380" i="10" s="1"/>
  <c r="H381" i="10" s="1"/>
  <c r="H382" i="10" s="1"/>
  <c r="H383" i="10" s="1"/>
  <c r="H384" i="10" s="1"/>
  <c r="H385" i="10" s="1"/>
  <c r="H386" i="10" s="1"/>
  <c r="H387" i="10" s="1"/>
  <c r="H388" i="10" s="1"/>
  <c r="H389" i="10" s="1"/>
  <c r="H390" i="10" s="1"/>
  <c r="H391" i="10" s="1"/>
  <c r="H392" i="10" s="1"/>
  <c r="H393" i="10" s="1"/>
  <c r="H394" i="10" s="1"/>
  <c r="H395" i="10" s="1"/>
  <c r="H396" i="10" s="1"/>
  <c r="H397" i="10" s="1"/>
  <c r="H398" i="10" s="1"/>
  <c r="H399" i="10" s="1"/>
  <c r="H400" i="10" s="1"/>
  <c r="H401" i="10" s="1"/>
  <c r="H402" i="10" s="1"/>
  <c r="H403" i="10" s="1"/>
  <c r="H404" i="10" s="1"/>
  <c r="H405" i="10" s="1"/>
  <c r="H406" i="10" s="1"/>
  <c r="H407" i="10" s="1"/>
  <c r="H408" i="10" s="1"/>
  <c r="H409" i="10" s="1"/>
  <c r="H410" i="10" s="1"/>
  <c r="H411" i="10" s="1"/>
  <c r="H412" i="10" s="1"/>
  <c r="M27" i="3"/>
  <c r="M29" i="3" s="1"/>
  <c r="L27" i="3"/>
  <c r="L29" i="3" s="1"/>
  <c r="F27" i="3"/>
  <c r="E27" i="3"/>
  <c r="E29" i="3" s="1"/>
  <c r="D27" i="3"/>
  <c r="D29" i="3"/>
  <c r="J27" i="3"/>
  <c r="J29" i="3" s="1"/>
  <c r="F29" i="3"/>
  <c r="K27" i="3"/>
  <c r="K29" i="3" s="1"/>
  <c r="B17" i="3"/>
  <c r="C27" i="3"/>
  <c r="C29" i="3" s="1"/>
  <c r="I27" i="3"/>
  <c r="I29" i="3" s="1"/>
  <c r="H27" i="3"/>
  <c r="H29" i="3" s="1"/>
  <c r="G27" i="3"/>
  <c r="G29" i="3" s="1"/>
  <c r="C22" i="8"/>
  <c r="C25" i="8" s="1"/>
  <c r="C14" i="8"/>
  <c r="C15" i="8"/>
  <c r="D14" i="2"/>
  <c r="H6" i="10"/>
  <c r="H7" i="10" s="1"/>
  <c r="H8" i="10" s="1"/>
  <c r="H9" i="10" s="1"/>
  <c r="H10" i="10" s="1"/>
  <c r="H11" i="10" s="1"/>
  <c r="H12" i="10" s="1"/>
  <c r="H13" i="10" s="1"/>
  <c r="H14" i="10" s="1"/>
  <c r="H15" i="10" s="1"/>
  <c r="H16" i="10" s="1"/>
  <c r="P11" i="9"/>
  <c r="F12" i="9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N23" i="3"/>
  <c r="N5" i="3"/>
  <c r="N17" i="3"/>
  <c r="D15" i="2"/>
  <c r="C13" i="8" l="1"/>
  <c r="C19" i="8" s="1"/>
  <c r="C21" i="8" s="1"/>
  <c r="N27" i="3"/>
  <c r="N29" i="3" s="1"/>
  <c r="B27" i="3"/>
  <c r="B29" i="3" s="1"/>
  <c r="E25" i="8"/>
  <c r="K5" i="10"/>
  <c r="O10" i="3"/>
  <c r="O4" i="3"/>
  <c r="O11" i="3"/>
  <c r="O22" i="3"/>
  <c r="O12" i="3"/>
  <c r="O13" i="3"/>
  <c r="O25" i="3"/>
  <c r="O14" i="3"/>
  <c r="O19" i="3"/>
  <c r="O26" i="3"/>
  <c r="O3" i="3"/>
  <c r="O16" i="3"/>
  <c r="O21" i="3"/>
  <c r="O2" i="3"/>
  <c r="O9" i="3"/>
  <c r="O15" i="3"/>
  <c r="O20" i="3"/>
  <c r="D18" i="2"/>
  <c r="G6" i="10" l="1"/>
  <c r="E6" i="10" s="1"/>
  <c r="F6" i="10" s="1"/>
  <c r="D13" i="9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H11" i="9"/>
  <c r="I11" i="9" s="1"/>
  <c r="E12" i="9" s="1"/>
  <c r="G12" i="9" s="1"/>
  <c r="M11" i="9"/>
  <c r="O5" i="3"/>
  <c r="O23" i="3"/>
  <c r="O17" i="3"/>
  <c r="H12" i="9" l="1"/>
  <c r="I12" i="9" s="1"/>
  <c r="E13" i="9" s="1"/>
  <c r="G13" i="9" s="1"/>
  <c r="H13" i="9" s="1"/>
  <c r="I13" i="9" s="1"/>
  <c r="E14" i="9" s="1"/>
  <c r="G14" i="9" s="1"/>
  <c r="H14" i="9" s="1"/>
  <c r="I14" i="9" s="1"/>
  <c r="E15" i="9" s="1"/>
  <c r="G15" i="9" s="1"/>
  <c r="H15" i="9" s="1"/>
  <c r="I15" i="9" s="1"/>
  <c r="E16" i="9" s="1"/>
  <c r="M12" i="9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Q11" i="9"/>
  <c r="R11" i="9" s="1"/>
  <c r="N12" i="9" s="1"/>
  <c r="P12" i="9" s="1"/>
  <c r="Q12" i="9" s="1"/>
  <c r="R12" i="9" s="1"/>
  <c r="N13" i="9" s="1"/>
  <c r="P13" i="9" s="1"/>
  <c r="Q13" i="9" s="1"/>
  <c r="R13" i="9" s="1"/>
  <c r="N14" i="9" s="1"/>
  <c r="P14" i="9" s="1"/>
  <c r="Q14" i="9" s="1"/>
  <c r="R14" i="9" s="1"/>
  <c r="N15" i="9" s="1"/>
  <c r="I6" i="10"/>
  <c r="O27" i="3"/>
  <c r="O29" i="3" s="1"/>
  <c r="P15" i="9" l="1"/>
  <c r="Q15" i="9" s="1"/>
  <c r="R15" i="9" s="1"/>
  <c r="N16" i="9" s="1"/>
  <c r="G16" i="9"/>
  <c r="H16" i="9" s="1"/>
  <c r="I16" i="9" s="1"/>
  <c r="E17" i="9" s="1"/>
  <c r="P16" i="9" l="1"/>
  <c r="Q16" i="9" s="1"/>
  <c r="R16" i="9" s="1"/>
  <c r="N17" i="9" s="1"/>
  <c r="G17" i="9"/>
  <c r="H17" i="9" s="1"/>
  <c r="I17" i="9" s="1"/>
  <c r="E18" i="9" s="1"/>
  <c r="P17" i="9" l="1"/>
  <c r="Q17" i="9" s="1"/>
  <c r="R17" i="9" s="1"/>
  <c r="N18" i="9" s="1"/>
  <c r="G18" i="9"/>
  <c r="H18" i="9" s="1"/>
  <c r="I18" i="9" s="1"/>
  <c r="E19" i="9" s="1"/>
  <c r="P18" i="9" l="1"/>
  <c r="Q18" i="9" s="1"/>
  <c r="R18" i="9" s="1"/>
  <c r="N19" i="9" s="1"/>
  <c r="G19" i="9"/>
  <c r="H19" i="9" s="1"/>
  <c r="I19" i="9" s="1"/>
  <c r="E20" i="9" s="1"/>
  <c r="P19" i="9" l="1"/>
  <c r="Q19" i="9" s="1"/>
  <c r="R19" i="9" s="1"/>
  <c r="N20" i="9" s="1"/>
  <c r="G20" i="9"/>
  <c r="H20" i="9" s="1"/>
  <c r="I20" i="9" s="1"/>
  <c r="E21" i="9" s="1"/>
  <c r="P20" i="9" l="1"/>
  <c r="Q20" i="9" s="1"/>
  <c r="R20" i="9" s="1"/>
  <c r="N21" i="9" s="1"/>
  <c r="G21" i="9"/>
  <c r="H21" i="9" s="1"/>
  <c r="I21" i="9" s="1"/>
  <c r="E22" i="9" s="1"/>
  <c r="P21" i="9" l="1"/>
  <c r="Q21" i="9" s="1"/>
  <c r="R21" i="9" s="1"/>
  <c r="N22" i="9" s="1"/>
  <c r="G22" i="9"/>
  <c r="H22" i="9" l="1"/>
  <c r="I22" i="9" s="1"/>
  <c r="I5" i="9"/>
  <c r="P22" i="9"/>
  <c r="E23" i="9" l="1"/>
  <c r="G23" i="9" s="1"/>
  <c r="H5" i="9"/>
  <c r="Q22" i="9"/>
  <c r="R22" i="9" s="1"/>
  <c r="R5" i="9"/>
  <c r="H23" i="9" l="1"/>
  <c r="I23" i="9" s="1"/>
  <c r="E24" i="9" s="1"/>
  <c r="G24" i="9" s="1"/>
  <c r="H24" i="9" s="1"/>
  <c r="I24" i="9" s="1"/>
  <c r="E25" i="9" s="1"/>
  <c r="G25" i="9" s="1"/>
  <c r="H25" i="9" s="1"/>
  <c r="I25" i="9" s="1"/>
  <c r="E26" i="9" s="1"/>
  <c r="N23" i="9"/>
  <c r="P23" i="9" s="1"/>
  <c r="Q5" i="9"/>
  <c r="Q23" i="9" l="1"/>
  <c r="R23" i="9" s="1"/>
  <c r="N24" i="9" s="1"/>
  <c r="P24" i="9" s="1"/>
  <c r="Q24" i="9" s="1"/>
  <c r="R24" i="9" s="1"/>
  <c r="N25" i="9" s="1"/>
  <c r="P25" i="9" s="1"/>
  <c r="Q25" i="9" s="1"/>
  <c r="R25" i="9" s="1"/>
  <c r="N26" i="9" s="1"/>
  <c r="G26" i="9"/>
  <c r="H26" i="9" l="1"/>
  <c r="I26" i="9" s="1"/>
  <c r="E27" i="9" s="1"/>
  <c r="G27" i="9" s="1"/>
  <c r="H27" i="9" s="1"/>
  <c r="I27" i="9" s="1"/>
  <c r="E28" i="9" s="1"/>
  <c r="P26" i="9"/>
  <c r="Q26" i="9" s="1"/>
  <c r="R26" i="9" s="1"/>
  <c r="N27" i="9" s="1"/>
  <c r="P27" i="9" l="1"/>
  <c r="Q27" i="9" s="1"/>
  <c r="R27" i="9" s="1"/>
  <c r="N28" i="9" s="1"/>
  <c r="G28" i="9"/>
  <c r="H28" i="9" s="1"/>
  <c r="I28" i="9" s="1"/>
  <c r="E29" i="9" s="1"/>
  <c r="P28" i="9" l="1"/>
  <c r="Q28" i="9" s="1"/>
  <c r="R28" i="9" s="1"/>
  <c r="N29" i="9" s="1"/>
  <c r="G29" i="9"/>
  <c r="H29" i="9" s="1"/>
  <c r="I29" i="9" s="1"/>
  <c r="E30" i="9" s="1"/>
  <c r="P29" i="9" l="1"/>
  <c r="Q29" i="9" s="1"/>
  <c r="R29" i="9" s="1"/>
  <c r="N30" i="9" s="1"/>
  <c r="G30" i="9"/>
  <c r="H30" i="9" s="1"/>
  <c r="I30" i="9" s="1"/>
  <c r="E31" i="9" s="1"/>
  <c r="P30" i="9" l="1"/>
  <c r="Q30" i="9" s="1"/>
  <c r="R30" i="9" s="1"/>
  <c r="N31" i="9" s="1"/>
  <c r="G31" i="9"/>
  <c r="H31" i="9" s="1"/>
  <c r="I31" i="9" s="1"/>
  <c r="E32" i="9" s="1"/>
  <c r="P31" i="9" l="1"/>
  <c r="Q31" i="9" s="1"/>
  <c r="R31" i="9" s="1"/>
  <c r="N32" i="9" s="1"/>
  <c r="G32" i="9"/>
  <c r="H32" i="9" s="1"/>
  <c r="I32" i="9" s="1"/>
  <c r="E33" i="9" s="1"/>
  <c r="P32" i="9" l="1"/>
  <c r="Q32" i="9" s="1"/>
  <c r="R32" i="9" s="1"/>
  <c r="N33" i="9" s="1"/>
  <c r="G33" i="9"/>
  <c r="H33" i="9" s="1"/>
  <c r="I33" i="9" s="1"/>
  <c r="E34" i="9" s="1"/>
  <c r="P33" i="9" l="1"/>
  <c r="Q33" i="9" s="1"/>
  <c r="R33" i="9" s="1"/>
  <c r="N34" i="9" s="1"/>
  <c r="G34" i="9"/>
  <c r="H34" i="9" l="1"/>
  <c r="I34" i="9" s="1"/>
  <c r="I6" i="9"/>
  <c r="P34" i="9"/>
  <c r="E35" i="9" l="1"/>
  <c r="G35" i="9" s="1"/>
  <c r="H6" i="9"/>
  <c r="Q34" i="9"/>
  <c r="R34" i="9" s="1"/>
  <c r="R6" i="9"/>
  <c r="H35" i="9" l="1"/>
  <c r="I35" i="9" s="1"/>
  <c r="E36" i="9" s="1"/>
  <c r="G36" i="9" s="1"/>
  <c r="H36" i="9" s="1"/>
  <c r="I36" i="9" s="1"/>
  <c r="E37" i="9" s="1"/>
  <c r="G37" i="9" s="1"/>
  <c r="H37" i="9" s="1"/>
  <c r="I37" i="9" s="1"/>
  <c r="E38" i="9" s="1"/>
  <c r="N35" i="9"/>
  <c r="P35" i="9" s="1"/>
  <c r="Q6" i="9"/>
  <c r="Q35" i="9" l="1"/>
  <c r="R35" i="9" s="1"/>
  <c r="N36" i="9" s="1"/>
  <c r="P36" i="9" s="1"/>
  <c r="Q36" i="9" s="1"/>
  <c r="R36" i="9" s="1"/>
  <c r="N37" i="9" s="1"/>
  <c r="P37" i="9" s="1"/>
  <c r="Q37" i="9" s="1"/>
  <c r="R37" i="9" s="1"/>
  <c r="N38" i="9" s="1"/>
  <c r="G38" i="9"/>
  <c r="H38" i="9" l="1"/>
  <c r="I38" i="9" s="1"/>
  <c r="E39" i="9" s="1"/>
  <c r="G39" i="9" s="1"/>
  <c r="H39" i="9" s="1"/>
  <c r="I39" i="9" s="1"/>
  <c r="E40" i="9" s="1"/>
  <c r="P38" i="9"/>
  <c r="Q38" i="9" s="1"/>
  <c r="R38" i="9" s="1"/>
  <c r="N39" i="9" s="1"/>
  <c r="P39" i="9" l="1"/>
  <c r="G40" i="9"/>
  <c r="H40" i="9" s="1"/>
  <c r="I40" i="9" s="1"/>
  <c r="E41" i="9" s="1"/>
  <c r="Q39" i="9" l="1"/>
  <c r="R39" i="9" s="1"/>
  <c r="N40" i="9" s="1"/>
  <c r="P40" i="9" s="1"/>
  <c r="G41" i="9"/>
  <c r="H41" i="9" s="1"/>
  <c r="I41" i="9" s="1"/>
  <c r="E42" i="9" s="1"/>
  <c r="Q40" i="9" l="1"/>
  <c r="R40" i="9" s="1"/>
  <c r="N41" i="9" s="1"/>
  <c r="P41" i="9" s="1"/>
  <c r="Q41" i="9" s="1"/>
  <c r="R41" i="9" s="1"/>
  <c r="N42" i="9" s="1"/>
  <c r="G42" i="9"/>
  <c r="H42" i="9" s="1"/>
  <c r="I42" i="9" s="1"/>
  <c r="E43" i="9" s="1"/>
  <c r="P42" i="9" l="1"/>
  <c r="Q42" i="9" s="1"/>
  <c r="R42" i="9" s="1"/>
  <c r="N43" i="9" s="1"/>
  <c r="G43" i="9"/>
  <c r="H43" i="9" s="1"/>
  <c r="I43" i="9" s="1"/>
  <c r="E44" i="9" s="1"/>
  <c r="P43" i="9" l="1"/>
  <c r="Q43" i="9" s="1"/>
  <c r="R43" i="9" s="1"/>
  <c r="N44" i="9" s="1"/>
  <c r="G44" i="9"/>
  <c r="H44" i="9" s="1"/>
  <c r="I44" i="9" s="1"/>
  <c r="E45" i="9" s="1"/>
  <c r="P44" i="9" l="1"/>
  <c r="Q44" i="9" s="1"/>
  <c r="R44" i="9" s="1"/>
  <c r="N45" i="9" s="1"/>
  <c r="G45" i="9"/>
  <c r="H45" i="9" s="1"/>
  <c r="I45" i="9" s="1"/>
  <c r="E46" i="9" s="1"/>
  <c r="P45" i="9" l="1"/>
  <c r="Q45" i="9" s="1"/>
  <c r="R45" i="9" s="1"/>
  <c r="N46" i="9" s="1"/>
  <c r="G46" i="9"/>
  <c r="H46" i="9" l="1"/>
  <c r="I46" i="9" s="1"/>
  <c r="H7" i="9" s="1"/>
  <c r="I7" i="9"/>
  <c r="I8" i="9" s="1"/>
  <c r="P46" i="9"/>
  <c r="Q46" i="9" l="1"/>
  <c r="R46" i="9" s="1"/>
  <c r="R7" i="9"/>
  <c r="R8" i="9" s="1"/>
  <c r="S2" i="9" s="1"/>
  <c r="Q7" i="9" l="1"/>
  <c r="J2" i="9" s="1"/>
  <c r="J6" i="10" l="1"/>
  <c r="K6" i="10" s="1"/>
  <c r="G7" i="10" l="1"/>
  <c r="E7" i="10" l="1"/>
  <c r="F7" i="10" s="1"/>
  <c r="I7" i="10" l="1"/>
  <c r="J7" i="10" s="1"/>
  <c r="K7" i="10" s="1"/>
  <c r="G8" i="10" l="1"/>
  <c r="E8" i="10" s="1"/>
  <c r="F8" i="10" s="1"/>
  <c r="I8" i="10" l="1"/>
  <c r="J8" i="10" l="1"/>
  <c r="K8" i="10" s="1"/>
  <c r="G9" i="10" l="1"/>
  <c r="E9" i="10" s="1"/>
  <c r="F9" i="10" s="1"/>
  <c r="I9" i="10" l="1"/>
  <c r="J9" i="10" s="1"/>
  <c r="K9" i="10" s="1"/>
  <c r="G10" i="10" s="1"/>
  <c r="E10" i="10" s="1"/>
  <c r="F10" i="10" s="1"/>
  <c r="I10" i="10" l="1"/>
  <c r="J10" i="10" s="1"/>
  <c r="K10" i="10" s="1"/>
  <c r="G11" i="10" l="1"/>
  <c r="E11" i="10" s="1"/>
  <c r="F11" i="10" s="1"/>
  <c r="I11" i="10" l="1"/>
  <c r="J11" i="10" s="1"/>
  <c r="K11" i="10" s="1"/>
  <c r="G12" i="10" l="1"/>
  <c r="E12" i="10" l="1"/>
  <c r="F12" i="10" s="1"/>
  <c r="I12" i="10" l="1"/>
  <c r="J12" i="10" s="1"/>
  <c r="K12" i="10" s="1"/>
  <c r="G13" i="10" l="1"/>
  <c r="E13" i="10" l="1"/>
  <c r="F13" i="10" s="1"/>
  <c r="I13" i="10" l="1"/>
  <c r="J13" i="10" s="1"/>
  <c r="K13" i="10" s="1"/>
  <c r="G14" i="10" s="1"/>
  <c r="E14" i="10" l="1"/>
  <c r="F14" i="10" s="1"/>
  <c r="I14" i="10" l="1"/>
  <c r="J14" i="10" s="1"/>
  <c r="K14" i="10" s="1"/>
  <c r="G15" i="10" l="1"/>
  <c r="E15" i="10" l="1"/>
  <c r="F15" i="10" s="1"/>
  <c r="I15" i="10" l="1"/>
  <c r="J15" i="10" s="1"/>
  <c r="K15" i="10" s="1"/>
  <c r="G16" i="10" l="1"/>
  <c r="E16" i="10" l="1"/>
  <c r="F16" i="10" s="1"/>
  <c r="I16" i="10" l="1"/>
  <c r="J16" i="10" s="1"/>
  <c r="K16" i="10" s="1"/>
  <c r="G17" i="10" l="1"/>
  <c r="E17" i="10" l="1"/>
  <c r="F17" i="10" s="1"/>
  <c r="I17" i="10" l="1"/>
  <c r="J17" i="10" s="1"/>
  <c r="K17" i="10" s="1"/>
  <c r="G18" i="10" l="1"/>
  <c r="E18" i="10" l="1"/>
  <c r="F18" i="10" s="1"/>
  <c r="I18" i="10" l="1"/>
  <c r="J18" i="10" s="1"/>
  <c r="K18" i="10" s="1"/>
  <c r="G19" i="10" s="1"/>
  <c r="E19" i="10" l="1"/>
  <c r="F19" i="10" s="1"/>
  <c r="I19" i="10" l="1"/>
  <c r="J19" i="10" s="1"/>
  <c r="K19" i="10" s="1"/>
  <c r="G20" i="10" s="1"/>
  <c r="E20" i="10" l="1"/>
  <c r="F20" i="10" s="1"/>
  <c r="I20" i="10" l="1"/>
  <c r="J20" i="10" s="1"/>
  <c r="K20" i="10" s="1"/>
  <c r="G21" i="10" s="1"/>
  <c r="E21" i="10" l="1"/>
  <c r="F21" i="10" s="1"/>
  <c r="I21" i="10" l="1"/>
  <c r="J21" i="10" s="1"/>
  <c r="K21" i="10" s="1"/>
  <c r="G22" i="10" s="1"/>
  <c r="E22" i="10" l="1"/>
  <c r="F22" i="10" s="1"/>
  <c r="I22" i="10" l="1"/>
  <c r="J22" i="10" s="1"/>
  <c r="K22" i="10" s="1"/>
  <c r="G23" i="10" s="1"/>
  <c r="E23" i="10" l="1"/>
  <c r="F23" i="10" s="1"/>
  <c r="I23" i="10" l="1"/>
  <c r="J23" i="10" s="1"/>
  <c r="K23" i="10" s="1"/>
  <c r="G24" i="10" s="1"/>
  <c r="E24" i="10" l="1"/>
  <c r="F24" i="10" s="1"/>
  <c r="I24" i="10" l="1"/>
  <c r="J24" i="10" s="1"/>
  <c r="K24" i="10" s="1"/>
  <c r="G25" i="10" s="1"/>
  <c r="E25" i="10" l="1"/>
  <c r="F25" i="10" s="1"/>
  <c r="I25" i="10" l="1"/>
  <c r="J25" i="10" s="1"/>
  <c r="K25" i="10" s="1"/>
  <c r="G26" i="10" l="1"/>
  <c r="E26" i="10" l="1"/>
  <c r="F26" i="10" s="1"/>
  <c r="I26" i="10" l="1"/>
  <c r="J26" i="10" s="1"/>
  <c r="K26" i="10" s="1"/>
  <c r="G27" i="10" s="1"/>
  <c r="E27" i="10" l="1"/>
  <c r="F27" i="10" s="1"/>
  <c r="I27" i="10" l="1"/>
  <c r="J27" i="10" s="1"/>
  <c r="K27" i="10" s="1"/>
  <c r="G28" i="10" s="1"/>
  <c r="E28" i="10" l="1"/>
  <c r="F28" i="10" s="1"/>
  <c r="I28" i="10" l="1"/>
  <c r="J28" i="10" s="1"/>
  <c r="K28" i="10" s="1"/>
  <c r="G29" i="10" s="1"/>
  <c r="E29" i="10" l="1"/>
  <c r="F29" i="10" s="1"/>
  <c r="I29" i="10" l="1"/>
  <c r="J29" i="10" s="1"/>
  <c r="K29" i="10" s="1"/>
  <c r="G30" i="10" s="1"/>
  <c r="E30" i="10" s="1"/>
  <c r="F30" i="10" s="1"/>
  <c r="I30" i="10" l="1"/>
  <c r="J30" i="10" s="1"/>
  <c r="K30" i="10" s="1"/>
  <c r="G31" i="10" s="1"/>
  <c r="E31" i="10" l="1"/>
  <c r="F31" i="10" s="1"/>
  <c r="I31" i="10" l="1"/>
  <c r="J31" i="10" s="1"/>
  <c r="K31" i="10" s="1"/>
  <c r="G32" i="10" l="1"/>
  <c r="E32" i="10" l="1"/>
  <c r="F32" i="10" s="1"/>
  <c r="I32" i="10" l="1"/>
  <c r="J32" i="10" s="1"/>
  <c r="K32" i="10" s="1"/>
  <c r="G33" i="10" l="1"/>
  <c r="E33" i="10" l="1"/>
  <c r="F33" i="10" s="1"/>
  <c r="I33" i="10" l="1"/>
  <c r="J33" i="10" s="1"/>
  <c r="K33" i="10" s="1"/>
  <c r="G34" i="10" s="1"/>
  <c r="E34" i="10" l="1"/>
  <c r="F34" i="10" s="1"/>
  <c r="I34" i="10" l="1"/>
  <c r="J34" i="10" s="1"/>
  <c r="K34" i="10" s="1"/>
  <c r="G35" i="10" s="1"/>
  <c r="E35" i="10" l="1"/>
  <c r="F35" i="10" s="1"/>
  <c r="I35" i="10" l="1"/>
  <c r="J35" i="10" s="1"/>
  <c r="K35" i="10" s="1"/>
  <c r="G36" i="10" l="1"/>
  <c r="E36" i="10" l="1"/>
  <c r="F36" i="10" s="1"/>
  <c r="I36" i="10" l="1"/>
  <c r="J36" i="10" s="1"/>
  <c r="K36" i="10" s="1"/>
  <c r="G37" i="10" s="1"/>
  <c r="E37" i="10" l="1"/>
  <c r="F37" i="10" s="1"/>
  <c r="I37" i="10" l="1"/>
  <c r="J37" i="10" s="1"/>
  <c r="K37" i="10" s="1"/>
  <c r="G38" i="10" s="1"/>
  <c r="E38" i="10" l="1"/>
  <c r="F38" i="10" s="1"/>
  <c r="I38" i="10" l="1"/>
  <c r="J38" i="10" s="1"/>
  <c r="K38" i="10" s="1"/>
  <c r="G39" i="10" s="1"/>
  <c r="E39" i="10" l="1"/>
  <c r="F39" i="10" s="1"/>
  <c r="I39" i="10" l="1"/>
  <c r="J39" i="10" l="1"/>
  <c r="K39" i="10" s="1"/>
  <c r="G40" i="10" s="1"/>
  <c r="E40" i="10" s="1"/>
  <c r="F40" i="10" s="1"/>
  <c r="I40" i="10" l="1"/>
  <c r="J40" i="10" l="1"/>
  <c r="K40" i="10" s="1"/>
  <c r="G41" i="10" s="1"/>
  <c r="E41" i="10" s="1"/>
  <c r="F41" i="10" s="1"/>
  <c r="I41" i="10" l="1"/>
  <c r="J41" i="10" s="1"/>
  <c r="K41" i="10" s="1"/>
  <c r="G42" i="10" l="1"/>
  <c r="E42" i="10" s="1"/>
  <c r="I42" i="10" l="1"/>
  <c r="F42" i="10"/>
  <c r="J42" i="10" l="1"/>
  <c r="K42" i="10" s="1"/>
  <c r="G43" i="10" s="1"/>
  <c r="E43" i="10" s="1"/>
  <c r="F43" i="10" s="1"/>
  <c r="I43" i="10" l="1"/>
  <c r="J43" i="10" s="1"/>
  <c r="K43" i="10" s="1"/>
  <c r="G44" i="10" s="1"/>
  <c r="E44" i="10" s="1"/>
  <c r="F44" i="10" s="1"/>
  <c r="I44" i="10" l="1"/>
  <c r="J44" i="10" s="1"/>
  <c r="K44" i="10" s="1"/>
  <c r="G45" i="10" l="1"/>
  <c r="E45" i="10" s="1"/>
  <c r="F45" i="10" s="1"/>
  <c r="I45" i="10" l="1"/>
  <c r="J45" i="10" s="1"/>
  <c r="K45" i="10" s="1"/>
  <c r="G46" i="10" l="1"/>
  <c r="E46" i="10" s="1"/>
  <c r="F46" i="10" s="1"/>
  <c r="I46" i="10" l="1"/>
  <c r="J46" i="10" s="1"/>
  <c r="K46" i="10" s="1"/>
  <c r="G47" i="10" s="1"/>
  <c r="E47" i="10" l="1"/>
  <c r="F47" i="10" s="1"/>
  <c r="I47" i="10" l="1"/>
  <c r="J47" i="10" s="1"/>
  <c r="K47" i="10" l="1"/>
  <c r="G48" i="10" s="1"/>
  <c r="E48" i="10" l="1"/>
  <c r="F48" i="10" s="1"/>
  <c r="I48" i="10" l="1"/>
  <c r="J48" i="10" s="1"/>
  <c r="K48" i="10" s="1"/>
  <c r="G49" i="10" s="1"/>
  <c r="E49" i="10" l="1"/>
  <c r="F49" i="10" s="1"/>
  <c r="I49" i="10" l="1"/>
  <c r="J49" i="10" s="1"/>
  <c r="K49" i="10" s="1"/>
  <c r="G50" i="10" l="1"/>
  <c r="E50" i="10" l="1"/>
  <c r="F50" i="10" s="1"/>
  <c r="I50" i="10" l="1"/>
  <c r="J50" i="10" s="1"/>
  <c r="K50" i="10" s="1"/>
  <c r="G51" i="10" s="1"/>
  <c r="E51" i="10" l="1"/>
  <c r="F51" i="10" s="1"/>
  <c r="I51" i="10" l="1"/>
  <c r="J51" i="10" s="1"/>
  <c r="K51" i="10" s="1"/>
  <c r="G52" i="10" s="1"/>
  <c r="E52" i="10" l="1"/>
  <c r="F52" i="10" s="1"/>
  <c r="I52" i="10" l="1"/>
  <c r="J52" i="10" s="1"/>
  <c r="K52" i="10" l="1"/>
  <c r="G53" i="10" s="1"/>
  <c r="E53" i="10" l="1"/>
  <c r="F53" i="10" s="1"/>
  <c r="I53" i="10" l="1"/>
  <c r="J53" i="10" s="1"/>
  <c r="K53" i="10" s="1"/>
  <c r="G54" i="10" s="1"/>
  <c r="E54" i="10" l="1"/>
  <c r="F54" i="10" s="1"/>
  <c r="I54" i="10" l="1"/>
  <c r="J54" i="10" s="1"/>
  <c r="K54" i="10" s="1"/>
  <c r="G55" i="10" s="1"/>
  <c r="E55" i="10" l="1"/>
  <c r="F55" i="10" s="1"/>
  <c r="I55" i="10" l="1"/>
  <c r="J55" i="10" s="1"/>
  <c r="K55" i="10" s="1"/>
  <c r="G56" i="10" s="1"/>
  <c r="E56" i="10" l="1"/>
  <c r="F56" i="10" s="1"/>
  <c r="I56" i="10" l="1"/>
  <c r="J56" i="10" s="1"/>
  <c r="K56" i="10" s="1"/>
  <c r="G57" i="10" s="1"/>
  <c r="E57" i="10" s="1"/>
  <c r="F57" i="10" s="1"/>
  <c r="I57" i="10" l="1"/>
  <c r="J57" i="10" s="1"/>
  <c r="K57" i="10" l="1"/>
  <c r="G58" i="10" s="1"/>
  <c r="E58" i="10" l="1"/>
  <c r="F58" i="10" s="1"/>
  <c r="I58" i="10" l="1"/>
  <c r="J58" i="10" s="1"/>
  <c r="K58" i="10" s="1"/>
  <c r="G59" i="10" s="1"/>
  <c r="E59" i="10" l="1"/>
  <c r="F59" i="10" s="1"/>
  <c r="I59" i="10" l="1"/>
  <c r="J59" i="10" l="1"/>
  <c r="K59" i="10" s="1"/>
  <c r="G60" i="10" s="1"/>
  <c r="E60" i="10" s="1"/>
  <c r="F60" i="10" s="1"/>
  <c r="I60" i="10" l="1"/>
  <c r="J60" i="10" l="1"/>
  <c r="K60" i="10" s="1"/>
  <c r="G61" i="10" s="1"/>
  <c r="E61" i="10" s="1"/>
  <c r="F61" i="10" s="1"/>
  <c r="I61" i="10" l="1"/>
  <c r="J61" i="10" s="1"/>
  <c r="K61" i="10" s="1"/>
  <c r="G62" i="10" s="1"/>
  <c r="E62" i="10" l="1"/>
  <c r="F62" i="10" s="1"/>
  <c r="I62" i="10" l="1"/>
  <c r="J62" i="10" s="1"/>
  <c r="K62" i="10" s="1"/>
  <c r="G63" i="10" s="1"/>
  <c r="E63" i="10" l="1"/>
  <c r="F63" i="10" s="1"/>
  <c r="I63" i="10" l="1"/>
  <c r="J63" i="10" l="1"/>
  <c r="K63" i="10" s="1"/>
  <c r="G64" i="10" s="1"/>
  <c r="E64" i="10" s="1"/>
  <c r="F64" i="10" s="1"/>
  <c r="I64" i="10" l="1"/>
  <c r="J64" i="10" s="1"/>
  <c r="K64" i="10" s="1"/>
  <c r="G65" i="10" s="1"/>
  <c r="E65" i="10" l="1"/>
  <c r="F65" i="10" s="1"/>
  <c r="I65" i="10" l="1"/>
  <c r="J65" i="10" s="1"/>
  <c r="K65" i="10" s="1"/>
  <c r="G66" i="10" s="1"/>
  <c r="E66" i="10" l="1"/>
  <c r="F66" i="10" s="1"/>
  <c r="I66" i="10" l="1"/>
  <c r="J66" i="10" s="1"/>
  <c r="K66" i="10" s="1"/>
  <c r="G67" i="10" l="1"/>
  <c r="E67" i="10" l="1"/>
  <c r="F67" i="10" s="1"/>
  <c r="I67" i="10" l="1"/>
  <c r="J67" i="10" s="1"/>
  <c r="K67" i="10" s="1"/>
  <c r="G68" i="10" s="1"/>
  <c r="E68" i="10" l="1"/>
  <c r="F68" i="10" s="1"/>
  <c r="I68" i="10" l="1"/>
  <c r="J68" i="10" s="1"/>
  <c r="K68" i="10" s="1"/>
  <c r="G69" i="10" s="1"/>
  <c r="E69" i="10" l="1"/>
  <c r="F69" i="10" s="1"/>
  <c r="I69" i="10" l="1"/>
  <c r="J69" i="10" s="1"/>
  <c r="K69" i="10" s="1"/>
  <c r="G70" i="10" s="1"/>
  <c r="E70" i="10" l="1"/>
  <c r="F70" i="10" s="1"/>
  <c r="I70" i="10" l="1"/>
  <c r="J70" i="10" s="1"/>
  <c r="K70" i="10" s="1"/>
  <c r="G71" i="10" s="1"/>
  <c r="E71" i="10" l="1"/>
  <c r="F71" i="10" s="1"/>
  <c r="I71" i="10" l="1"/>
  <c r="J71" i="10" l="1"/>
  <c r="K71" i="10" s="1"/>
  <c r="G72" i="10" s="1"/>
  <c r="E72" i="10" s="1"/>
  <c r="F72" i="10" s="1"/>
  <c r="I72" i="10" l="1"/>
  <c r="J72" i="10" s="1"/>
  <c r="K72" i="10" s="1"/>
  <c r="G73" i="10" l="1"/>
  <c r="E73" i="10" l="1"/>
  <c r="F73" i="10" s="1"/>
  <c r="I73" i="10" l="1"/>
  <c r="J73" i="10" s="1"/>
  <c r="K73" i="10" s="1"/>
  <c r="G74" i="10" l="1"/>
  <c r="E74" i="10" l="1"/>
  <c r="F74" i="10" s="1"/>
  <c r="I74" i="10" l="1"/>
  <c r="J74" i="10" s="1"/>
  <c r="K74" i="10" s="1"/>
  <c r="G75" i="10" s="1"/>
  <c r="E75" i="10" l="1"/>
  <c r="F75" i="10" s="1"/>
  <c r="I75" i="10" l="1"/>
  <c r="J75" i="10" s="1"/>
  <c r="K75" i="10" l="1"/>
  <c r="G76" i="10" s="1"/>
  <c r="E76" i="10" l="1"/>
  <c r="F76" i="10" s="1"/>
  <c r="I76" i="10" l="1"/>
  <c r="J76" i="10" s="1"/>
  <c r="K76" i="10" s="1"/>
  <c r="G77" i="10" s="1"/>
  <c r="E77" i="10" l="1"/>
  <c r="F77" i="10" s="1"/>
  <c r="I77" i="10" l="1"/>
  <c r="J77" i="10" s="1"/>
  <c r="K77" i="10" s="1"/>
  <c r="G78" i="10" s="1"/>
  <c r="E78" i="10" l="1"/>
  <c r="F78" i="10" s="1"/>
  <c r="I78" i="10" l="1"/>
  <c r="J78" i="10" s="1"/>
  <c r="K78" i="10" s="1"/>
  <c r="G79" i="10" s="1"/>
  <c r="E79" i="10" l="1"/>
  <c r="F79" i="10" s="1"/>
  <c r="I79" i="10" l="1"/>
  <c r="J79" i="10" s="1"/>
  <c r="K79" i="10" s="1"/>
  <c r="G80" i="10" s="1"/>
  <c r="E80" i="10" l="1"/>
  <c r="F80" i="10" s="1"/>
  <c r="I80" i="10" l="1"/>
  <c r="J80" i="10" l="1"/>
  <c r="K80" i="10" s="1"/>
  <c r="G81" i="10" s="1"/>
  <c r="E81" i="10" s="1"/>
  <c r="F81" i="10" s="1"/>
  <c r="I81" i="10" l="1"/>
  <c r="J81" i="10" s="1"/>
  <c r="K81" i="10" s="1"/>
  <c r="G82" i="10" s="1"/>
  <c r="E82" i="10" s="1"/>
  <c r="F82" i="10" s="1"/>
  <c r="I82" i="10" l="1"/>
  <c r="J82" i="10" s="1"/>
  <c r="K82" i="10" s="1"/>
  <c r="G83" i="10" s="1"/>
  <c r="E83" i="10" s="1"/>
  <c r="F83" i="10" s="1"/>
  <c r="I83" i="10" l="1"/>
  <c r="J83" i="10" s="1"/>
  <c r="K83" i="10" s="1"/>
  <c r="G84" i="10" s="1"/>
  <c r="E84" i="10" l="1"/>
  <c r="F84" i="10" s="1"/>
  <c r="I84" i="10" l="1"/>
  <c r="J84" i="10" l="1"/>
  <c r="K84" i="10" s="1"/>
  <c r="G85" i="10" s="1"/>
  <c r="E85" i="10" s="1"/>
  <c r="F85" i="10" s="1"/>
  <c r="I85" i="10" l="1"/>
  <c r="J85" i="10" s="1"/>
  <c r="K85" i="10" s="1"/>
  <c r="G86" i="10" s="1"/>
  <c r="E86" i="10" s="1"/>
  <c r="F86" i="10" s="1"/>
  <c r="I86" i="10" l="1"/>
  <c r="J86" i="10" s="1"/>
  <c r="K86" i="10" s="1"/>
  <c r="G87" i="10" s="1"/>
  <c r="E87" i="10" l="1"/>
  <c r="F87" i="10" s="1"/>
  <c r="I87" i="10" l="1"/>
  <c r="J87" i="10" s="1"/>
  <c r="K87" i="10" s="1"/>
  <c r="G88" i="10" s="1"/>
  <c r="E88" i="10" l="1"/>
  <c r="F88" i="10" s="1"/>
  <c r="I88" i="10" l="1"/>
  <c r="J88" i="10" s="1"/>
  <c r="K88" i="10" s="1"/>
  <c r="G89" i="10" s="1"/>
  <c r="E89" i="10" l="1"/>
  <c r="F89" i="10" s="1"/>
  <c r="I89" i="10" l="1"/>
  <c r="J89" i="10" l="1"/>
  <c r="K89" i="10" s="1"/>
  <c r="G90" i="10" s="1"/>
  <c r="E90" i="10" s="1"/>
  <c r="F90" i="10" s="1"/>
  <c r="I90" i="10" l="1"/>
  <c r="J90" i="10" s="1"/>
  <c r="K90" i="10" s="1"/>
  <c r="G91" i="10" s="1"/>
  <c r="E91" i="10" l="1"/>
  <c r="F91" i="10" s="1"/>
  <c r="I91" i="10" l="1"/>
  <c r="J91" i="10" s="1"/>
  <c r="K91" i="10" s="1"/>
  <c r="G92" i="10" s="1"/>
  <c r="E92" i="10" l="1"/>
  <c r="F92" i="10" s="1"/>
  <c r="I92" i="10" l="1"/>
  <c r="J92" i="10" s="1"/>
  <c r="K92" i="10" s="1"/>
  <c r="G93" i="10" s="1"/>
  <c r="E93" i="10" l="1"/>
  <c r="F93" i="10" s="1"/>
  <c r="I93" i="10" l="1"/>
  <c r="J93" i="10" s="1"/>
  <c r="K93" i="10" s="1"/>
  <c r="G94" i="10" s="1"/>
  <c r="E94" i="10" s="1"/>
  <c r="F94" i="10" s="1"/>
  <c r="I94" i="10" l="1"/>
  <c r="J94" i="10" s="1"/>
  <c r="K94" i="10" s="1"/>
  <c r="G95" i="10" l="1"/>
  <c r="E95" i="10" l="1"/>
  <c r="F95" i="10" s="1"/>
  <c r="I95" i="10" l="1"/>
  <c r="J95" i="10" s="1"/>
  <c r="K95" i="10" s="1"/>
  <c r="G96" i="10" s="1"/>
  <c r="E96" i="10" l="1"/>
  <c r="F96" i="10" s="1"/>
  <c r="I96" i="10" l="1"/>
  <c r="J96" i="10" s="1"/>
  <c r="K96" i="10" s="1"/>
  <c r="G97" i="10" s="1"/>
  <c r="E97" i="10" l="1"/>
  <c r="F97" i="10" s="1"/>
  <c r="I97" i="10" l="1"/>
  <c r="J97" i="10" s="1"/>
  <c r="K97" i="10" s="1"/>
  <c r="G98" i="10" s="1"/>
  <c r="E98" i="10" l="1"/>
  <c r="F98" i="10" s="1"/>
  <c r="I98" i="10" l="1"/>
  <c r="J98" i="10" s="1"/>
  <c r="K98" i="10" s="1"/>
  <c r="G99" i="10" s="1"/>
  <c r="E99" i="10" l="1"/>
  <c r="F99" i="10" s="1"/>
  <c r="I99" i="10" l="1"/>
  <c r="J99" i="10" s="1"/>
  <c r="K99" i="10" s="1"/>
  <c r="G100" i="10" s="1"/>
  <c r="E100" i="10" l="1"/>
  <c r="F100" i="10" s="1"/>
  <c r="I100" i="10" l="1"/>
  <c r="J100" i="10" s="1"/>
  <c r="K100" i="10" s="1"/>
  <c r="G101" i="10" l="1"/>
  <c r="E101" i="10" l="1"/>
  <c r="F101" i="10" s="1"/>
  <c r="I101" i="10" l="1"/>
  <c r="J101" i="10" s="1"/>
  <c r="K101" i="10" s="1"/>
  <c r="G102" i="10" s="1"/>
  <c r="E102" i="10" l="1"/>
  <c r="F102" i="10" s="1"/>
  <c r="I102" i="10" l="1"/>
  <c r="J102" i="10" s="1"/>
  <c r="K102" i="10" s="1"/>
  <c r="G103" i="10" s="1"/>
  <c r="E103" i="10" l="1"/>
  <c r="F103" i="10" s="1"/>
  <c r="I103" i="10" l="1"/>
  <c r="J103" i="10" s="1"/>
  <c r="K103" i="10" s="1"/>
  <c r="G104" i="10" s="1"/>
  <c r="E104" i="10" l="1"/>
  <c r="F104" i="10" s="1"/>
  <c r="I104" i="10" l="1"/>
  <c r="J104" i="10" s="1"/>
  <c r="K104" i="10" s="1"/>
  <c r="G105" i="10" s="1"/>
  <c r="E105" i="10" l="1"/>
  <c r="F105" i="10" s="1"/>
  <c r="I105" i="10" l="1"/>
  <c r="J105" i="10" s="1"/>
  <c r="K105" i="10" s="1"/>
  <c r="G106" i="10" s="1"/>
  <c r="E106" i="10" l="1"/>
  <c r="F106" i="10" s="1"/>
  <c r="I106" i="10" l="1"/>
  <c r="J106" i="10" s="1"/>
  <c r="K106" i="10" s="1"/>
  <c r="G107" i="10" s="1"/>
  <c r="E107" i="10" l="1"/>
  <c r="F107" i="10" s="1"/>
  <c r="I107" i="10" l="1"/>
  <c r="J107" i="10" l="1"/>
  <c r="K107" i="10" s="1"/>
  <c r="G108" i="10" s="1"/>
  <c r="E108" i="10" s="1"/>
  <c r="F108" i="10" s="1"/>
  <c r="I108" i="10" l="1"/>
  <c r="J108" i="10" s="1"/>
  <c r="K108" i="10" s="1"/>
  <c r="G109" i="10" s="1"/>
  <c r="E109" i="10" s="1"/>
  <c r="F109" i="10" s="1"/>
  <c r="I109" i="10" l="1"/>
  <c r="J109" i="10" s="1"/>
  <c r="K109" i="10" s="1"/>
  <c r="G110" i="10" s="1"/>
  <c r="E110" i="10" l="1"/>
  <c r="F110" i="10" s="1"/>
  <c r="I110" i="10" l="1"/>
  <c r="J110" i="10" l="1"/>
  <c r="K110" i="10" s="1"/>
  <c r="G111" i="10" s="1"/>
  <c r="E111" i="10" s="1"/>
  <c r="F111" i="10" s="1"/>
  <c r="I111" i="10" l="1"/>
  <c r="J111" i="10" s="1"/>
  <c r="K111" i="10" s="1"/>
  <c r="G112" i="10" s="1"/>
  <c r="E112" i="10" s="1"/>
  <c r="F112" i="10" s="1"/>
  <c r="I112" i="10" l="1"/>
  <c r="J112" i="10" s="1"/>
  <c r="K112" i="10" s="1"/>
  <c r="G113" i="10" s="1"/>
  <c r="E113" i="10" l="1"/>
  <c r="F113" i="10" s="1"/>
  <c r="I113" i="10" l="1"/>
  <c r="J113" i="10" s="1"/>
  <c r="K113" i="10" s="1"/>
  <c r="G114" i="10" l="1"/>
  <c r="E114" i="10" l="1"/>
  <c r="F114" i="10" s="1"/>
  <c r="I114" i="10" l="1"/>
  <c r="J114" i="10" s="1"/>
  <c r="K114" i="10" s="1"/>
  <c r="G115" i="10" s="1"/>
  <c r="E115" i="10" l="1"/>
  <c r="F115" i="10" s="1"/>
  <c r="I115" i="10" l="1"/>
  <c r="J115" i="10" s="1"/>
  <c r="K115" i="10" s="1"/>
  <c r="G116" i="10" s="1"/>
  <c r="E116" i="10" l="1"/>
  <c r="F116" i="10" s="1"/>
  <c r="I116" i="10" l="1"/>
  <c r="J116" i="10" s="1"/>
  <c r="K116" i="10" s="1"/>
  <c r="G117" i="10" s="1"/>
  <c r="E117" i="10" l="1"/>
  <c r="F117" i="10" s="1"/>
  <c r="I117" i="10" l="1"/>
  <c r="J117" i="10" s="1"/>
  <c r="K117" i="10" s="1"/>
  <c r="G118" i="10" s="1"/>
  <c r="E118" i="10" l="1"/>
  <c r="F118" i="10" s="1"/>
  <c r="I118" i="10" l="1"/>
  <c r="J118" i="10" s="1"/>
  <c r="K118" i="10" s="1"/>
  <c r="G119" i="10" s="1"/>
  <c r="E119" i="10" l="1"/>
  <c r="F119" i="10" s="1"/>
  <c r="I119" i="10" l="1"/>
  <c r="J119" i="10" s="1"/>
  <c r="K119" i="10" s="1"/>
  <c r="G120" i="10" s="1"/>
  <c r="E120" i="10" l="1"/>
  <c r="F120" i="10" s="1"/>
  <c r="I120" i="10" l="1"/>
  <c r="J120" i="10" s="1"/>
  <c r="K120" i="10" s="1"/>
  <c r="G121" i="10" s="1"/>
  <c r="E121" i="10" l="1"/>
  <c r="F121" i="10" s="1"/>
  <c r="I121" i="10" l="1"/>
  <c r="J121" i="10" s="1"/>
  <c r="K121" i="10" s="1"/>
  <c r="G122" i="10" l="1"/>
  <c r="E122" i="10" l="1"/>
  <c r="F122" i="10" s="1"/>
  <c r="I122" i="10" l="1"/>
  <c r="J122" i="10" s="1"/>
  <c r="K122" i="10" s="1"/>
  <c r="G123" i="10" l="1"/>
  <c r="E123" i="10" l="1"/>
  <c r="F123" i="10" s="1"/>
  <c r="I123" i="10" l="1"/>
  <c r="J123" i="10" s="1"/>
  <c r="K123" i="10" s="1"/>
  <c r="G124" i="10" l="1"/>
  <c r="E124" i="10" l="1"/>
  <c r="F124" i="10" s="1"/>
  <c r="I124" i="10" l="1"/>
  <c r="J124" i="10" s="1"/>
  <c r="K124" i="10" s="1"/>
  <c r="G125" i="10" s="1"/>
  <c r="E125" i="10" l="1"/>
  <c r="F125" i="10" s="1"/>
  <c r="I125" i="10" l="1"/>
  <c r="J125" i="10" s="1"/>
  <c r="K125" i="10" s="1"/>
  <c r="G126" i="10" s="1"/>
  <c r="E126" i="10" l="1"/>
  <c r="F126" i="10" s="1"/>
  <c r="I126" i="10" l="1"/>
  <c r="J126" i="10" s="1"/>
  <c r="K126" i="10" s="1"/>
  <c r="G127" i="10" l="1"/>
  <c r="E127" i="10" l="1"/>
  <c r="F127" i="10" s="1"/>
  <c r="I127" i="10" l="1"/>
  <c r="J127" i="10" s="1"/>
  <c r="K127" i="10" s="1"/>
  <c r="G128" i="10" s="1"/>
  <c r="E128" i="10" l="1"/>
  <c r="F128" i="10" s="1"/>
  <c r="I128" i="10" l="1"/>
  <c r="J128" i="10" s="1"/>
  <c r="K128" i="10" s="1"/>
  <c r="G129" i="10" l="1"/>
  <c r="E129" i="10" l="1"/>
  <c r="F129" i="10" s="1"/>
  <c r="I129" i="10" l="1"/>
  <c r="J129" i="10" s="1"/>
  <c r="K129" i="10" s="1"/>
  <c r="G130" i="10" s="1"/>
  <c r="E130" i="10" l="1"/>
  <c r="F130" i="10" s="1"/>
  <c r="I130" i="10" l="1"/>
  <c r="J130" i="10" s="1"/>
  <c r="K130" i="10" s="1"/>
  <c r="G131" i="10" s="1"/>
  <c r="E131" i="10" l="1"/>
  <c r="F131" i="10" s="1"/>
  <c r="I131" i="10" l="1"/>
  <c r="J131" i="10" s="1"/>
  <c r="K131" i="10" s="1"/>
  <c r="G132" i="10" s="1"/>
  <c r="E132" i="10" l="1"/>
  <c r="F132" i="10" s="1"/>
  <c r="I132" i="10" l="1"/>
  <c r="J132" i="10" s="1"/>
  <c r="K132" i="10" s="1"/>
  <c r="G133" i="10" s="1"/>
  <c r="E133" i="10" s="1"/>
  <c r="F133" i="10" s="1"/>
  <c r="I133" i="10" l="1"/>
  <c r="J133" i="10" s="1"/>
  <c r="K133" i="10" s="1"/>
  <c r="G134" i="10" s="1"/>
  <c r="E134" i="10" l="1"/>
  <c r="F134" i="10" s="1"/>
  <c r="I134" i="10" l="1"/>
  <c r="J134" i="10" s="1"/>
  <c r="K134" i="10" s="1"/>
  <c r="G135" i="10" s="1"/>
  <c r="E135" i="10" l="1"/>
  <c r="F135" i="10" s="1"/>
  <c r="I135" i="10" l="1"/>
  <c r="J135" i="10" s="1"/>
  <c r="K135" i="10" s="1"/>
  <c r="G136" i="10" s="1"/>
  <c r="E136" i="10" s="1"/>
  <c r="F136" i="10" s="1"/>
  <c r="I136" i="10" l="1"/>
  <c r="J136" i="10" s="1"/>
  <c r="K136" i="10" s="1"/>
  <c r="G137" i="10" s="1"/>
  <c r="E137" i="10" l="1"/>
  <c r="F137" i="10" s="1"/>
  <c r="I137" i="10" l="1"/>
  <c r="J137" i="10" l="1"/>
  <c r="K137" i="10" s="1"/>
  <c r="G138" i="10" s="1"/>
  <c r="E138" i="10" s="1"/>
  <c r="F138" i="10" s="1"/>
  <c r="I138" i="10" l="1"/>
  <c r="J138" i="10" s="1"/>
  <c r="K138" i="10" s="1"/>
  <c r="G139" i="10" s="1"/>
  <c r="E139" i="10" l="1"/>
  <c r="F139" i="10" s="1"/>
  <c r="I139" i="10" l="1"/>
  <c r="J139" i="10" s="1"/>
  <c r="K139" i="10" s="1"/>
  <c r="G140" i="10" s="1"/>
  <c r="E140" i="10" s="1"/>
  <c r="F140" i="10" s="1"/>
  <c r="I140" i="10" l="1"/>
  <c r="J140" i="10" l="1"/>
  <c r="K140" i="10" s="1"/>
  <c r="G141" i="10" s="1"/>
  <c r="E141" i="10" s="1"/>
  <c r="F141" i="10" s="1"/>
  <c r="I141" i="10" l="1"/>
  <c r="J141" i="10" l="1"/>
  <c r="K141" i="10" s="1"/>
  <c r="G142" i="10" s="1"/>
  <c r="E142" i="10" s="1"/>
  <c r="F142" i="10" s="1"/>
  <c r="I142" i="10" l="1"/>
  <c r="J142" i="10" l="1"/>
  <c r="K142" i="10" s="1"/>
  <c r="G143" i="10" s="1"/>
  <c r="E143" i="10" s="1"/>
  <c r="F143" i="10" s="1"/>
  <c r="I143" i="10" l="1"/>
  <c r="J143" i="10" l="1"/>
  <c r="K143" i="10" s="1"/>
  <c r="G144" i="10" s="1"/>
  <c r="E144" i="10" s="1"/>
  <c r="F144" i="10" s="1"/>
  <c r="I144" i="10" l="1"/>
  <c r="J144" i="10" l="1"/>
  <c r="K144" i="10" s="1"/>
  <c r="G145" i="10" s="1"/>
  <c r="E145" i="10" s="1"/>
  <c r="F145" i="10" s="1"/>
  <c r="I145" i="10" l="1"/>
  <c r="J145" i="10" l="1"/>
  <c r="K145" i="10" s="1"/>
  <c r="G146" i="10" s="1"/>
  <c r="E146" i="10" l="1"/>
  <c r="F146" i="10" s="1"/>
  <c r="I146" i="10" l="1"/>
  <c r="J146" i="10" l="1"/>
  <c r="K146" i="10" s="1"/>
  <c r="G147" i="10" s="1"/>
  <c r="E147" i="10" s="1"/>
  <c r="F147" i="10" s="1"/>
  <c r="I147" i="10" l="1"/>
  <c r="J147" i="10" l="1"/>
  <c r="K147" i="10" s="1"/>
  <c r="G148" i="10" s="1"/>
  <c r="E148" i="10" s="1"/>
  <c r="F148" i="10" s="1"/>
  <c r="I148" i="10" l="1"/>
  <c r="J148" i="10" l="1"/>
  <c r="K148" i="10" s="1"/>
  <c r="G149" i="10" s="1"/>
  <c r="E149" i="10" s="1"/>
  <c r="F149" i="10" s="1"/>
  <c r="I149" i="10" l="1"/>
  <c r="J149" i="10" l="1"/>
  <c r="K149" i="10" s="1"/>
  <c r="G150" i="10" s="1"/>
  <c r="E150" i="10" s="1"/>
  <c r="F150" i="10" s="1"/>
  <c r="I150" i="10" l="1"/>
  <c r="J150" i="10" s="1"/>
  <c r="K150" i="10" s="1"/>
  <c r="G151" i="10" s="1"/>
  <c r="E151" i="10" s="1"/>
  <c r="F151" i="10" s="1"/>
  <c r="I151" i="10" l="1"/>
  <c r="J151" i="10" l="1"/>
  <c r="K151" i="10" s="1"/>
  <c r="G152" i="10" s="1"/>
  <c r="E152" i="10" l="1"/>
  <c r="F152" i="10" s="1"/>
  <c r="I152" i="10" l="1"/>
  <c r="J152" i="10" l="1"/>
  <c r="K152" i="10" s="1"/>
  <c r="G153" i="10" s="1"/>
  <c r="E153" i="10" l="1"/>
  <c r="F153" i="10" s="1"/>
  <c r="I153" i="10" l="1"/>
  <c r="J153" i="10" l="1"/>
  <c r="K153" i="10" s="1"/>
  <c r="G154" i="10" s="1"/>
  <c r="E154" i="10" s="1"/>
  <c r="F154" i="10" s="1"/>
  <c r="I154" i="10" l="1"/>
  <c r="J154" i="10" l="1"/>
  <c r="K154" i="10" s="1"/>
  <c r="G155" i="10" s="1"/>
  <c r="E155" i="10" s="1"/>
  <c r="F155" i="10" s="1"/>
  <c r="I155" i="10" l="1"/>
  <c r="J155" i="10" l="1"/>
  <c r="K155" i="10" s="1"/>
  <c r="G156" i="10" s="1"/>
  <c r="E156" i="10" s="1"/>
  <c r="F156" i="10" s="1"/>
  <c r="I156" i="10" l="1"/>
  <c r="J156" i="10" l="1"/>
  <c r="K156" i="10" s="1"/>
  <c r="G157" i="10" s="1"/>
  <c r="E157" i="10" s="1"/>
  <c r="F157" i="10" s="1"/>
  <c r="I157" i="10" l="1"/>
  <c r="J157" i="10" l="1"/>
  <c r="K157" i="10" s="1"/>
  <c r="G158" i="10" s="1"/>
  <c r="E158" i="10" s="1"/>
  <c r="F158" i="10" s="1"/>
  <c r="I158" i="10" l="1"/>
  <c r="J158" i="10" s="1"/>
  <c r="K158" i="10" s="1"/>
  <c r="G159" i="10" s="1"/>
  <c r="E159" i="10" s="1"/>
  <c r="F159" i="10" s="1"/>
  <c r="I159" i="10" l="1"/>
  <c r="J159" i="10" s="1"/>
  <c r="K159" i="10" s="1"/>
  <c r="G160" i="10" s="1"/>
  <c r="E160" i="10" s="1"/>
  <c r="F160" i="10" s="1"/>
  <c r="I160" i="10" l="1"/>
  <c r="J160" i="10" l="1"/>
  <c r="K160" i="10" s="1"/>
  <c r="G161" i="10" s="1"/>
  <c r="E161" i="10" l="1"/>
  <c r="F161" i="10" s="1"/>
  <c r="I161" i="10" l="1"/>
  <c r="J161" i="10" l="1"/>
  <c r="K161" i="10" s="1"/>
  <c r="G162" i="10" s="1"/>
  <c r="E162" i="10" s="1"/>
  <c r="F162" i="10" s="1"/>
  <c r="I162" i="10" l="1"/>
  <c r="J162" i="10" l="1"/>
  <c r="K162" i="10" s="1"/>
  <c r="G163" i="10" s="1"/>
  <c r="E163" i="10" s="1"/>
  <c r="F163" i="10" s="1"/>
  <c r="I163" i="10" l="1"/>
  <c r="J163" i="10" l="1"/>
  <c r="K163" i="10" s="1"/>
  <c r="G164" i="10" s="1"/>
  <c r="E164" i="10" s="1"/>
  <c r="F164" i="10" s="1"/>
  <c r="I164" i="10" l="1"/>
  <c r="J164" i="10" l="1"/>
  <c r="K164" i="10" s="1"/>
  <c r="G165" i="10" s="1"/>
  <c r="E165" i="10" s="1"/>
  <c r="F165" i="10" s="1"/>
  <c r="I165" i="10" l="1"/>
  <c r="J165" i="10" l="1"/>
  <c r="K165" i="10" s="1"/>
  <c r="G166" i="10" s="1"/>
  <c r="E166" i="10" s="1"/>
  <c r="F166" i="10" s="1"/>
  <c r="I166" i="10" l="1"/>
  <c r="J166" i="10" s="1"/>
  <c r="K166" i="10" s="1"/>
  <c r="G167" i="10" s="1"/>
  <c r="E167" i="10" l="1"/>
  <c r="F167" i="10" s="1"/>
  <c r="I167" i="10" l="1"/>
  <c r="J167" i="10" l="1"/>
  <c r="K167" i="10" s="1"/>
  <c r="G168" i="10" s="1"/>
  <c r="E168" i="10" s="1"/>
  <c r="F168" i="10" s="1"/>
  <c r="I168" i="10" l="1"/>
  <c r="J168" i="10" l="1"/>
  <c r="K168" i="10" s="1"/>
  <c r="G169" i="10" s="1"/>
  <c r="E169" i="10" s="1"/>
  <c r="F169" i="10" s="1"/>
  <c r="I169" i="10" l="1"/>
  <c r="J169" i="10" l="1"/>
  <c r="K169" i="10" s="1"/>
  <c r="G170" i="10" s="1"/>
  <c r="E170" i="10" l="1"/>
  <c r="F170" i="10" s="1"/>
  <c r="I170" i="10" l="1"/>
  <c r="J170" i="10" l="1"/>
  <c r="K170" i="10" s="1"/>
  <c r="G171" i="10" s="1"/>
  <c r="E171" i="10" l="1"/>
  <c r="F171" i="10" s="1"/>
  <c r="I171" i="10" l="1"/>
  <c r="J171" i="10" l="1"/>
  <c r="K171" i="10" s="1"/>
  <c r="G172" i="10" s="1"/>
  <c r="E172" i="10" l="1"/>
  <c r="F172" i="10" s="1"/>
  <c r="I172" i="10" l="1"/>
  <c r="J172" i="10" l="1"/>
  <c r="K172" i="10" s="1"/>
  <c r="G173" i="10" s="1"/>
  <c r="E173" i="10" s="1"/>
  <c r="F173" i="10" s="1"/>
  <c r="I173" i="10" l="1"/>
  <c r="J173" i="10" s="1"/>
  <c r="K173" i="10" l="1"/>
  <c r="G174" i="10" s="1"/>
  <c r="E174" i="10" l="1"/>
  <c r="F174" i="10" s="1"/>
  <c r="I174" i="10" l="1"/>
  <c r="J174" i="10" l="1"/>
  <c r="K174" i="10" s="1"/>
  <c r="G175" i="10" s="1"/>
  <c r="E175" i="10" s="1"/>
  <c r="F175" i="10" s="1"/>
  <c r="I175" i="10" l="1"/>
  <c r="J175" i="10" l="1"/>
  <c r="K175" i="10" s="1"/>
  <c r="G176" i="10" s="1"/>
  <c r="E176" i="10" s="1"/>
  <c r="F176" i="10" s="1"/>
  <c r="I176" i="10" l="1"/>
  <c r="J176" i="10" l="1"/>
  <c r="K176" i="10" s="1"/>
  <c r="G177" i="10" s="1"/>
  <c r="E177" i="10" s="1"/>
  <c r="F177" i="10" s="1"/>
  <c r="I177" i="10" l="1"/>
  <c r="J177" i="10" l="1"/>
  <c r="K177" i="10" s="1"/>
  <c r="G178" i="10" s="1"/>
  <c r="E178" i="10" s="1"/>
  <c r="F178" i="10" s="1"/>
  <c r="I178" i="10" l="1"/>
  <c r="J178" i="10" s="1"/>
  <c r="K178" i="10" s="1"/>
  <c r="G179" i="10" s="1"/>
  <c r="E179" i="10" s="1"/>
  <c r="F179" i="10" s="1"/>
  <c r="I179" i="10" l="1"/>
  <c r="J179" i="10" l="1"/>
  <c r="K179" i="10" s="1"/>
  <c r="G180" i="10" s="1"/>
  <c r="E180" i="10" s="1"/>
  <c r="F180" i="10" s="1"/>
  <c r="I180" i="10" l="1"/>
  <c r="J180" i="10" l="1"/>
  <c r="K180" i="10" s="1"/>
  <c r="G181" i="10" s="1"/>
  <c r="E181" i="10" l="1"/>
  <c r="F181" i="10" s="1"/>
  <c r="I181" i="10" l="1"/>
  <c r="J181" i="10" l="1"/>
  <c r="K181" i="10" s="1"/>
  <c r="G182" i="10" s="1"/>
  <c r="E182" i="10" s="1"/>
  <c r="F182" i="10" s="1"/>
  <c r="I182" i="10" l="1"/>
  <c r="J182" i="10" l="1"/>
  <c r="K182" i="10" s="1"/>
  <c r="G183" i="10" s="1"/>
  <c r="E183" i="10" s="1"/>
  <c r="F183" i="10" s="1"/>
  <c r="I183" i="10" l="1"/>
  <c r="J183" i="10" l="1"/>
  <c r="K183" i="10" s="1"/>
  <c r="G184" i="10" s="1"/>
  <c r="E184" i="10" s="1"/>
  <c r="F184" i="10" s="1"/>
  <c r="I184" i="10" l="1"/>
  <c r="J184" i="10" l="1"/>
  <c r="K184" i="10" s="1"/>
  <c r="G185" i="10" s="1"/>
  <c r="E185" i="10" l="1"/>
  <c r="F185" i="10" s="1"/>
  <c r="I185" i="10" l="1"/>
  <c r="J185" i="10" l="1"/>
  <c r="K185" i="10" s="1"/>
  <c r="G186" i="10" s="1"/>
  <c r="E186" i="10" s="1"/>
  <c r="F186" i="10" s="1"/>
  <c r="I186" i="10" l="1"/>
  <c r="J186" i="10" l="1"/>
  <c r="K186" i="10" s="1"/>
  <c r="G187" i="10" s="1"/>
  <c r="E187" i="10" s="1"/>
  <c r="F187" i="10" s="1"/>
  <c r="I187" i="10" l="1"/>
  <c r="J187" i="10" l="1"/>
  <c r="K187" i="10" s="1"/>
  <c r="G188" i="10" s="1"/>
  <c r="E188" i="10" l="1"/>
  <c r="F188" i="10" s="1"/>
  <c r="I188" i="10" l="1"/>
  <c r="J188" i="10" l="1"/>
  <c r="K188" i="10" s="1"/>
  <c r="G189" i="10" s="1"/>
  <c r="E189" i="10" l="1"/>
  <c r="F189" i="10" s="1"/>
  <c r="I189" i="10" l="1"/>
  <c r="J189" i="10" l="1"/>
  <c r="K189" i="10" s="1"/>
  <c r="G190" i="10" s="1"/>
  <c r="E190" i="10" l="1"/>
  <c r="F190" i="10" s="1"/>
  <c r="I190" i="10" l="1"/>
  <c r="J190" i="10" l="1"/>
  <c r="K190" i="10" s="1"/>
  <c r="G191" i="10" s="1"/>
  <c r="E191" i="10" s="1"/>
  <c r="F191" i="10" s="1"/>
  <c r="I191" i="10" l="1"/>
  <c r="J191" i="10" l="1"/>
  <c r="K191" i="10" s="1"/>
  <c r="G192" i="10" s="1"/>
  <c r="E192" i="10" s="1"/>
  <c r="F192" i="10" s="1"/>
  <c r="I192" i="10" l="1"/>
  <c r="J192" i="10" l="1"/>
  <c r="K192" i="10" s="1"/>
  <c r="G193" i="10" s="1"/>
  <c r="E193" i="10" l="1"/>
  <c r="F193" i="10" s="1"/>
  <c r="I193" i="10" l="1"/>
  <c r="J193" i="10" s="1"/>
  <c r="K193" i="10" s="1"/>
  <c r="G194" i="10" s="1"/>
  <c r="E194" i="10" l="1"/>
  <c r="F194" i="10" s="1"/>
  <c r="I194" i="10" l="1"/>
  <c r="J194" i="10" l="1"/>
  <c r="K194" i="10" s="1"/>
  <c r="G195" i="10" s="1"/>
  <c r="E195" i="10" l="1"/>
  <c r="F195" i="10" s="1"/>
  <c r="I195" i="10" l="1"/>
  <c r="J195" i="10" s="1"/>
  <c r="K195" i="10" s="1"/>
  <c r="G196" i="10" s="1"/>
  <c r="E196" i="10" l="1"/>
  <c r="F196" i="10" s="1"/>
  <c r="I196" i="10" l="1"/>
  <c r="J196" i="10" l="1"/>
  <c r="K196" i="10" s="1"/>
  <c r="G197" i="10" s="1"/>
  <c r="E197" i="10" s="1"/>
  <c r="F197" i="10" s="1"/>
  <c r="I197" i="10" l="1"/>
  <c r="J197" i="10" s="1"/>
  <c r="K197" i="10" s="1"/>
  <c r="G198" i="10" s="1"/>
  <c r="E198" i="10" l="1"/>
  <c r="F198" i="10" s="1"/>
  <c r="I198" i="10" l="1"/>
  <c r="J198" i="10" l="1"/>
  <c r="K198" i="10" s="1"/>
  <c r="G199" i="10" s="1"/>
  <c r="E199" i="10" s="1"/>
  <c r="F199" i="10" s="1"/>
  <c r="I199" i="10" l="1"/>
  <c r="J199" i="10" l="1"/>
  <c r="K199" i="10" s="1"/>
  <c r="G200" i="10" s="1"/>
  <c r="E200" i="10" s="1"/>
  <c r="F200" i="10" s="1"/>
  <c r="I200" i="10" l="1"/>
  <c r="J200" i="10" l="1"/>
  <c r="K200" i="10" s="1"/>
  <c r="G201" i="10" s="1"/>
  <c r="E201" i="10" s="1"/>
  <c r="F201" i="10" s="1"/>
  <c r="I201" i="10" l="1"/>
  <c r="J201" i="10" l="1"/>
  <c r="K201" i="10" s="1"/>
  <c r="G202" i="10" s="1"/>
  <c r="E202" i="10" s="1"/>
  <c r="F202" i="10" s="1"/>
  <c r="I202" i="10" l="1"/>
  <c r="J202" i="10" s="1"/>
  <c r="K202" i="10" s="1"/>
  <c r="G203" i="10" s="1"/>
  <c r="E203" i="10" s="1"/>
  <c r="F203" i="10" s="1"/>
  <c r="I203" i="10" l="1"/>
  <c r="J203" i="10" s="1"/>
  <c r="K203" i="10" s="1"/>
  <c r="G204" i="10" s="1"/>
  <c r="E204" i="10" s="1"/>
  <c r="F204" i="10" s="1"/>
  <c r="I204" i="10" l="1"/>
  <c r="J204" i="10" l="1"/>
  <c r="K204" i="10" s="1"/>
  <c r="G205" i="10" s="1"/>
  <c r="E205" i="10" s="1"/>
  <c r="F205" i="10" s="1"/>
  <c r="I205" i="10" l="1"/>
  <c r="J205" i="10" s="1"/>
  <c r="K205" i="10" s="1"/>
  <c r="G206" i="10" s="1"/>
  <c r="E206" i="10" s="1"/>
  <c r="F206" i="10" s="1"/>
  <c r="I206" i="10" l="1"/>
  <c r="J206" i="10" l="1"/>
  <c r="K206" i="10" s="1"/>
  <c r="G207" i="10" s="1"/>
  <c r="E207" i="10" l="1"/>
  <c r="F207" i="10" s="1"/>
  <c r="I207" i="10" l="1"/>
  <c r="J207" i="10" l="1"/>
  <c r="K207" i="10" s="1"/>
  <c r="G208" i="10" s="1"/>
  <c r="E208" i="10" l="1"/>
  <c r="F208" i="10" s="1"/>
  <c r="I208" i="10" l="1"/>
  <c r="J208" i="10" l="1"/>
  <c r="K208" i="10" s="1"/>
  <c r="G209" i="10" s="1"/>
  <c r="E209" i="10" s="1"/>
  <c r="F209" i="10" s="1"/>
  <c r="I209" i="10" l="1"/>
  <c r="J209" i="10" l="1"/>
  <c r="K209" i="10" s="1"/>
  <c r="G210" i="10" s="1"/>
  <c r="E210" i="10" s="1"/>
  <c r="F210" i="10" s="1"/>
  <c r="I210" i="10" l="1"/>
  <c r="J210" i="10" l="1"/>
  <c r="K210" i="10" s="1"/>
  <c r="G211" i="10" s="1"/>
  <c r="E211" i="10" s="1"/>
  <c r="F211" i="10" s="1"/>
  <c r="I211" i="10" l="1"/>
  <c r="J211" i="10" l="1"/>
  <c r="K211" i="10" s="1"/>
  <c r="G212" i="10" s="1"/>
  <c r="E212" i="10" s="1"/>
  <c r="F212" i="10" s="1"/>
  <c r="I212" i="10" l="1"/>
  <c r="J212" i="10" l="1"/>
  <c r="K212" i="10" s="1"/>
  <c r="G213" i="10" s="1"/>
  <c r="E213" i="10" s="1"/>
  <c r="F213" i="10" s="1"/>
  <c r="I213" i="10" l="1"/>
  <c r="J213" i="10" l="1"/>
  <c r="K213" i="10" s="1"/>
  <c r="G214" i="10" s="1"/>
  <c r="E214" i="10" s="1"/>
  <c r="F214" i="10" s="1"/>
  <c r="I214" i="10" l="1"/>
  <c r="J214" i="10" s="1"/>
  <c r="K214" i="10" s="1"/>
  <c r="G215" i="10" s="1"/>
  <c r="E215" i="10" s="1"/>
  <c r="F215" i="10" s="1"/>
  <c r="I215" i="10" l="1"/>
  <c r="J215" i="10" l="1"/>
  <c r="K215" i="10" s="1"/>
  <c r="G216" i="10" s="1"/>
  <c r="E216" i="10" s="1"/>
  <c r="F216" i="10" s="1"/>
  <c r="I216" i="10" l="1"/>
  <c r="J216" i="10" l="1"/>
  <c r="K216" i="10" s="1"/>
  <c r="G217" i="10" s="1"/>
  <c r="E217" i="10" s="1"/>
  <c r="F217" i="10" s="1"/>
  <c r="I217" i="10" l="1"/>
  <c r="J217" i="10" l="1"/>
  <c r="K217" i="10" s="1"/>
  <c r="G218" i="10" s="1"/>
  <c r="E218" i="10" s="1"/>
  <c r="F218" i="10" s="1"/>
  <c r="I218" i="10" l="1"/>
  <c r="J218" i="10" s="1"/>
  <c r="K218" i="10" s="1"/>
  <c r="G219" i="10" s="1"/>
  <c r="E219" i="10" s="1"/>
  <c r="F219" i="10" s="1"/>
  <c r="I219" i="10" l="1"/>
  <c r="J219" i="10" l="1"/>
  <c r="K219" i="10" s="1"/>
  <c r="G220" i="10" s="1"/>
  <c r="E220" i="10" s="1"/>
  <c r="F220" i="10" s="1"/>
  <c r="I220" i="10" l="1"/>
  <c r="J220" i="10" l="1"/>
  <c r="K220" i="10" s="1"/>
  <c r="G221" i="10" s="1"/>
  <c r="E221" i="10" s="1"/>
  <c r="F221" i="10" s="1"/>
  <c r="I221" i="10" l="1"/>
  <c r="J221" i="10" l="1"/>
  <c r="K221" i="10" s="1"/>
  <c r="G222" i="10" s="1"/>
  <c r="E222" i="10" s="1"/>
  <c r="F222" i="10" s="1"/>
  <c r="I222" i="10" l="1"/>
  <c r="J222" i="10" l="1"/>
  <c r="K222" i="10" s="1"/>
  <c r="G223" i="10" s="1"/>
  <c r="E223" i="10" s="1"/>
  <c r="F223" i="10" s="1"/>
  <c r="I223" i="10" l="1"/>
  <c r="J223" i="10" l="1"/>
  <c r="K223" i="10" s="1"/>
  <c r="G224" i="10" s="1"/>
  <c r="E224" i="10" s="1"/>
  <c r="F224" i="10" s="1"/>
  <c r="I224" i="10" l="1"/>
  <c r="J224" i="10" l="1"/>
  <c r="K224" i="10" s="1"/>
  <c r="G225" i="10" s="1"/>
  <c r="E225" i="10" s="1"/>
  <c r="I225" i="10" l="1"/>
  <c r="F225" i="10"/>
  <c r="J225" i="10" l="1"/>
  <c r="K225" i="10" s="1"/>
  <c r="G226" i="10" s="1"/>
  <c r="E226" i="10" s="1"/>
  <c r="F226" i="10" s="1"/>
  <c r="I226" i="10" l="1"/>
  <c r="J226" i="10" s="1"/>
  <c r="K226" i="10" s="1"/>
  <c r="G227" i="10" s="1"/>
  <c r="E227" i="10" s="1"/>
  <c r="F227" i="10" s="1"/>
  <c r="I227" i="10" l="1"/>
  <c r="J227" i="10" l="1"/>
  <c r="K227" i="10" s="1"/>
  <c r="G228" i="10" s="1"/>
  <c r="E228" i="10" s="1"/>
  <c r="F228" i="10" s="1"/>
  <c r="I228" i="10" l="1"/>
  <c r="J228" i="10" s="1"/>
  <c r="K228" i="10" s="1"/>
  <c r="G229" i="10" s="1"/>
  <c r="E229" i="10" l="1"/>
  <c r="F229" i="10" s="1"/>
  <c r="I229" i="10" l="1"/>
  <c r="J229" i="10" l="1"/>
  <c r="K229" i="10" s="1"/>
  <c r="G230" i="10" s="1"/>
  <c r="E230" i="10" s="1"/>
  <c r="F230" i="10" s="1"/>
  <c r="I230" i="10" l="1"/>
  <c r="J230" i="10" s="1"/>
  <c r="K230" i="10" s="1"/>
  <c r="G231" i="10" s="1"/>
  <c r="E231" i="10" l="1"/>
  <c r="F231" i="10" s="1"/>
  <c r="I231" i="10" l="1"/>
  <c r="J231" i="10" l="1"/>
  <c r="K231" i="10" s="1"/>
  <c r="G232" i="10" s="1"/>
  <c r="E232" i="10" s="1"/>
  <c r="F232" i="10" s="1"/>
  <c r="I232" i="10" l="1"/>
  <c r="J232" i="10" s="1"/>
  <c r="K232" i="10" s="1"/>
  <c r="G233" i="10" s="1"/>
  <c r="E233" i="10" s="1"/>
  <c r="F233" i="10" s="1"/>
  <c r="I233" i="10" l="1"/>
  <c r="J233" i="10" s="1"/>
  <c r="K233" i="10" s="1"/>
  <c r="G234" i="10" s="1"/>
  <c r="E234" i="10" s="1"/>
  <c r="F234" i="10" s="1"/>
  <c r="I234" i="10" l="1"/>
  <c r="J234" i="10" s="1"/>
  <c r="K234" i="10" s="1"/>
  <c r="G235" i="10" s="1"/>
  <c r="E235" i="10" s="1"/>
  <c r="F235" i="10" s="1"/>
  <c r="I235" i="10" l="1"/>
  <c r="J235" i="10" l="1"/>
  <c r="K235" i="10" s="1"/>
  <c r="G236" i="10" s="1"/>
  <c r="E236" i="10" s="1"/>
  <c r="F236" i="10" s="1"/>
  <c r="I236" i="10" l="1"/>
  <c r="J236" i="10" l="1"/>
  <c r="K236" i="10" s="1"/>
  <c r="G237" i="10" s="1"/>
  <c r="E237" i="10" s="1"/>
  <c r="F237" i="10" s="1"/>
  <c r="I237" i="10" l="1"/>
  <c r="J237" i="10" l="1"/>
  <c r="K237" i="10" s="1"/>
  <c r="G238" i="10" s="1"/>
  <c r="E238" i="10" s="1"/>
  <c r="F238" i="10" s="1"/>
  <c r="I238" i="10" l="1"/>
  <c r="J238" i="10" l="1"/>
  <c r="K238" i="10" s="1"/>
  <c r="G239" i="10" s="1"/>
  <c r="E239" i="10" s="1"/>
  <c r="F239" i="10" s="1"/>
  <c r="I239" i="10" l="1"/>
  <c r="J239" i="10" l="1"/>
  <c r="K239" i="10" s="1"/>
  <c r="G240" i="10" s="1"/>
  <c r="E240" i="10" s="1"/>
  <c r="F240" i="10" s="1"/>
  <c r="I240" i="10" l="1"/>
  <c r="J240" i="10" l="1"/>
  <c r="K240" i="10" s="1"/>
  <c r="G241" i="10" s="1"/>
  <c r="E241" i="10" s="1"/>
  <c r="F241" i="10" s="1"/>
  <c r="I241" i="10" l="1"/>
  <c r="J241" i="10" l="1"/>
  <c r="K241" i="10" s="1"/>
  <c r="G242" i="10" s="1"/>
  <c r="E242" i="10" s="1"/>
  <c r="F242" i="10" s="1"/>
  <c r="I242" i="10" l="1"/>
  <c r="J242" i="10" s="1"/>
  <c r="K242" i="10" s="1"/>
  <c r="G243" i="10" s="1"/>
  <c r="E243" i="10" s="1"/>
  <c r="F243" i="10" s="1"/>
  <c r="I243" i="10" l="1"/>
  <c r="J243" i="10" s="1"/>
  <c r="K243" i="10" s="1"/>
  <c r="G244" i="10" s="1"/>
  <c r="E244" i="10" l="1"/>
  <c r="F244" i="10" s="1"/>
  <c r="I244" i="10" l="1"/>
  <c r="J244" i="10" s="1"/>
  <c r="K244" i="10" s="1"/>
  <c r="G245" i="10" s="1"/>
  <c r="E245" i="10" l="1"/>
  <c r="F245" i="10" s="1"/>
  <c r="I245" i="10" l="1"/>
  <c r="J245" i="10" s="1"/>
  <c r="K245" i="10" s="1"/>
  <c r="G246" i="10" s="1"/>
  <c r="E246" i="10" l="1"/>
  <c r="F246" i="10" s="1"/>
  <c r="I246" i="10" l="1"/>
  <c r="J246" i="10" s="1"/>
  <c r="K246" i="10" s="1"/>
  <c r="G247" i="10" s="1"/>
  <c r="E247" i="10" l="1"/>
  <c r="F247" i="10" s="1"/>
  <c r="I247" i="10" l="1"/>
  <c r="J247" i="10" s="1"/>
  <c r="K247" i="10" s="1"/>
  <c r="G248" i="10" s="1"/>
  <c r="E248" i="10" l="1"/>
  <c r="F248" i="10" s="1"/>
  <c r="I248" i="10" l="1"/>
  <c r="J248" i="10" s="1"/>
  <c r="K248" i="10" s="1"/>
  <c r="G249" i="10" s="1"/>
  <c r="E249" i="10" l="1"/>
  <c r="F249" i="10" s="1"/>
  <c r="I249" i="10" l="1"/>
  <c r="J249" i="10" s="1"/>
  <c r="K249" i="10" s="1"/>
  <c r="G250" i="10" s="1"/>
  <c r="E250" i="10" l="1"/>
  <c r="F250" i="10" s="1"/>
  <c r="I250" i="10" l="1"/>
  <c r="J250" i="10" s="1"/>
  <c r="K250" i="10" s="1"/>
  <c r="G251" i="10" s="1"/>
  <c r="E251" i="10" l="1"/>
  <c r="F251" i="10" s="1"/>
  <c r="I251" i="10" l="1"/>
  <c r="J251" i="10" s="1"/>
  <c r="K251" i="10" s="1"/>
  <c r="G252" i="10" s="1"/>
  <c r="E252" i="10" l="1"/>
  <c r="F252" i="10" s="1"/>
  <c r="I252" i="10" l="1"/>
  <c r="J252" i="10" s="1"/>
  <c r="K252" i="10" s="1"/>
  <c r="G253" i="10" s="1"/>
  <c r="E253" i="10" l="1"/>
  <c r="F253" i="10" s="1"/>
  <c r="I253" i="10" l="1"/>
  <c r="J253" i="10" s="1"/>
  <c r="K253" i="10" s="1"/>
  <c r="G254" i="10" s="1"/>
  <c r="E254" i="10" l="1"/>
  <c r="F254" i="10" s="1"/>
  <c r="I254" i="10" l="1"/>
  <c r="J254" i="10" s="1"/>
  <c r="K254" i="10" s="1"/>
  <c r="G255" i="10" s="1"/>
  <c r="E255" i="10" l="1"/>
  <c r="F255" i="10" s="1"/>
  <c r="I255" i="10" l="1"/>
  <c r="J255" i="10" s="1"/>
  <c r="K255" i="10" s="1"/>
  <c r="G256" i="10" s="1"/>
  <c r="E256" i="10" l="1"/>
  <c r="F256" i="10" s="1"/>
  <c r="I256" i="10" l="1"/>
  <c r="J256" i="10" s="1"/>
  <c r="K256" i="10" s="1"/>
  <c r="G257" i="10" s="1"/>
  <c r="E257" i="10" l="1"/>
  <c r="F257" i="10" s="1"/>
  <c r="I257" i="10" l="1"/>
  <c r="J257" i="10" s="1"/>
  <c r="K257" i="10" s="1"/>
  <c r="G258" i="10" s="1"/>
  <c r="E258" i="10" l="1"/>
  <c r="F258" i="10" s="1"/>
  <c r="I258" i="10" l="1"/>
  <c r="J258" i="10" s="1"/>
  <c r="K258" i="10" s="1"/>
  <c r="G259" i="10" s="1"/>
  <c r="E259" i="10" l="1"/>
  <c r="F259" i="10" s="1"/>
  <c r="I259" i="10" l="1"/>
  <c r="J259" i="10" s="1"/>
  <c r="K259" i="10" s="1"/>
  <c r="G260" i="10" s="1"/>
  <c r="E260" i="10" l="1"/>
  <c r="F260" i="10" s="1"/>
  <c r="I260" i="10" l="1"/>
  <c r="J260" i="10" s="1"/>
  <c r="K260" i="10" s="1"/>
  <c r="G261" i="10" s="1"/>
  <c r="E261" i="10" l="1"/>
  <c r="F261" i="10" s="1"/>
  <c r="I261" i="10" l="1"/>
  <c r="J261" i="10" s="1"/>
  <c r="K261" i="10" s="1"/>
  <c r="G262" i="10" s="1"/>
  <c r="E262" i="10" l="1"/>
  <c r="F262" i="10" s="1"/>
  <c r="I262" i="10" l="1"/>
  <c r="J262" i="10" s="1"/>
  <c r="K262" i="10" s="1"/>
  <c r="G263" i="10" s="1"/>
  <c r="E263" i="10" l="1"/>
  <c r="F263" i="10" s="1"/>
  <c r="I263" i="10" l="1"/>
  <c r="J263" i="10" s="1"/>
  <c r="K263" i="10" s="1"/>
  <c r="G264" i="10" s="1"/>
  <c r="E264" i="10" l="1"/>
  <c r="F264" i="10" s="1"/>
  <c r="I264" i="10" l="1"/>
  <c r="J264" i="10" s="1"/>
  <c r="K264" i="10" s="1"/>
  <c r="G265" i="10" s="1"/>
  <c r="E265" i="10" l="1"/>
  <c r="F265" i="10" s="1"/>
  <c r="I265" i="10" l="1"/>
  <c r="J265" i="10" s="1"/>
  <c r="K265" i="10" s="1"/>
  <c r="G266" i="10" s="1"/>
  <c r="E266" i="10" l="1"/>
  <c r="F266" i="10" s="1"/>
  <c r="I266" i="10" l="1"/>
  <c r="J266" i="10" s="1"/>
  <c r="K266" i="10" s="1"/>
  <c r="G267" i="10" s="1"/>
  <c r="E267" i="10" l="1"/>
  <c r="F267" i="10" s="1"/>
  <c r="I267" i="10" l="1"/>
  <c r="J267" i="10" s="1"/>
  <c r="K267" i="10" s="1"/>
  <c r="G268" i="10" s="1"/>
  <c r="E268" i="10" l="1"/>
  <c r="F268" i="10" s="1"/>
  <c r="I268" i="10" l="1"/>
  <c r="J268" i="10" s="1"/>
  <c r="K268" i="10" s="1"/>
  <c r="G269" i="10" s="1"/>
  <c r="E269" i="10" l="1"/>
  <c r="F269" i="10" s="1"/>
  <c r="I269" i="10" l="1"/>
  <c r="J269" i="10" s="1"/>
  <c r="K269" i="10" s="1"/>
  <c r="G270" i="10" s="1"/>
  <c r="E270" i="10" l="1"/>
  <c r="F270" i="10" s="1"/>
  <c r="I270" i="10" l="1"/>
  <c r="J270" i="10" s="1"/>
  <c r="K270" i="10" s="1"/>
  <c r="G271" i="10" s="1"/>
  <c r="E271" i="10" l="1"/>
  <c r="F271" i="10" s="1"/>
  <c r="I271" i="10" l="1"/>
  <c r="J271" i="10" s="1"/>
  <c r="K271" i="10" s="1"/>
  <c r="G272" i="10" s="1"/>
  <c r="E272" i="10" l="1"/>
  <c r="F272" i="10" s="1"/>
  <c r="I272" i="10" l="1"/>
  <c r="J272" i="10" s="1"/>
  <c r="K272" i="10" s="1"/>
  <c r="G273" i="10" s="1"/>
  <c r="E273" i="10" l="1"/>
  <c r="F273" i="10" s="1"/>
  <c r="I273" i="10" l="1"/>
  <c r="J273" i="10" s="1"/>
  <c r="K273" i="10" s="1"/>
  <c r="G274" i="10" s="1"/>
  <c r="E274" i="10" l="1"/>
  <c r="F274" i="10" s="1"/>
  <c r="I274" i="10" l="1"/>
  <c r="J274" i="10" s="1"/>
  <c r="K274" i="10" s="1"/>
  <c r="G275" i="10" s="1"/>
  <c r="E275" i="10" l="1"/>
  <c r="F275" i="10" s="1"/>
  <c r="I275" i="10" l="1"/>
  <c r="J275" i="10" s="1"/>
  <c r="K275" i="10" s="1"/>
  <c r="G276" i="10" s="1"/>
  <c r="E276" i="10" l="1"/>
  <c r="F276" i="10" s="1"/>
  <c r="I276" i="10" l="1"/>
  <c r="J276" i="10" s="1"/>
  <c r="K276" i="10" s="1"/>
  <c r="G277" i="10" s="1"/>
  <c r="E277" i="10" l="1"/>
  <c r="F277" i="10" s="1"/>
  <c r="I277" i="10" l="1"/>
  <c r="J277" i="10" s="1"/>
  <c r="K277" i="10" s="1"/>
  <c r="G278" i="10" s="1"/>
  <c r="E278" i="10" l="1"/>
  <c r="F278" i="10" s="1"/>
  <c r="I278" i="10" l="1"/>
  <c r="J278" i="10" s="1"/>
  <c r="K278" i="10" s="1"/>
  <c r="G279" i="10" s="1"/>
  <c r="E279" i="10" l="1"/>
  <c r="F279" i="10" s="1"/>
  <c r="I279" i="10" l="1"/>
  <c r="J279" i="10" s="1"/>
  <c r="K279" i="10" s="1"/>
  <c r="G280" i="10" s="1"/>
  <c r="E280" i="10" l="1"/>
  <c r="F280" i="10" s="1"/>
  <c r="I280" i="10" l="1"/>
  <c r="J280" i="10" s="1"/>
  <c r="K280" i="10" s="1"/>
  <c r="G281" i="10" s="1"/>
  <c r="E281" i="10" l="1"/>
  <c r="F281" i="10" s="1"/>
  <c r="I281" i="10" l="1"/>
  <c r="J281" i="10" s="1"/>
  <c r="K281" i="10" s="1"/>
  <c r="G282" i="10" s="1"/>
  <c r="E282" i="10" l="1"/>
  <c r="F282" i="10" s="1"/>
  <c r="I282" i="10" l="1"/>
  <c r="J282" i="10" s="1"/>
  <c r="K282" i="10" s="1"/>
  <c r="G283" i="10" s="1"/>
  <c r="E283" i="10" l="1"/>
  <c r="F283" i="10" s="1"/>
  <c r="I283" i="10" l="1"/>
  <c r="J283" i="10" s="1"/>
  <c r="K283" i="10" s="1"/>
  <c r="G284" i="10" s="1"/>
  <c r="E284" i="10" l="1"/>
  <c r="F284" i="10" s="1"/>
  <c r="I284" i="10" l="1"/>
  <c r="J284" i="10" s="1"/>
  <c r="K284" i="10" s="1"/>
  <c r="G285" i="10" s="1"/>
  <c r="E285" i="10" l="1"/>
  <c r="F285" i="10" s="1"/>
  <c r="I285" i="10" l="1"/>
  <c r="J285" i="10" s="1"/>
  <c r="K285" i="10" s="1"/>
  <c r="G286" i="10" s="1"/>
  <c r="E286" i="10" l="1"/>
  <c r="F286" i="10" s="1"/>
  <c r="I286" i="10" l="1"/>
  <c r="J286" i="10" s="1"/>
  <c r="K286" i="10" s="1"/>
  <c r="G287" i="10" s="1"/>
  <c r="E287" i="10" l="1"/>
  <c r="F287" i="10" s="1"/>
  <c r="I287" i="10" l="1"/>
  <c r="J287" i="10" s="1"/>
  <c r="K287" i="10" s="1"/>
  <c r="G288" i="10" s="1"/>
  <c r="E288" i="10" l="1"/>
  <c r="F288" i="10" s="1"/>
  <c r="I288" i="10" l="1"/>
  <c r="J288" i="10" s="1"/>
  <c r="K288" i="10" s="1"/>
  <c r="G289" i="10" s="1"/>
  <c r="E289" i="10" l="1"/>
  <c r="F289" i="10" s="1"/>
  <c r="I289" i="10" l="1"/>
  <c r="J289" i="10" s="1"/>
  <c r="K289" i="10" s="1"/>
  <c r="G290" i="10" s="1"/>
  <c r="E290" i="10" l="1"/>
  <c r="F290" i="10" s="1"/>
  <c r="I290" i="10" l="1"/>
  <c r="J290" i="10" s="1"/>
  <c r="K290" i="10" s="1"/>
  <c r="G291" i="10" s="1"/>
  <c r="E291" i="10" l="1"/>
  <c r="F291" i="10" s="1"/>
  <c r="I291" i="10" l="1"/>
  <c r="J291" i="10" s="1"/>
  <c r="K291" i="10" s="1"/>
  <c r="G292" i="10" s="1"/>
  <c r="E292" i="10" l="1"/>
  <c r="F292" i="10" s="1"/>
  <c r="I292" i="10" l="1"/>
  <c r="J292" i="10" s="1"/>
  <c r="K292" i="10" s="1"/>
  <c r="G293" i="10" s="1"/>
  <c r="E293" i="10" l="1"/>
  <c r="F293" i="10" s="1"/>
  <c r="I293" i="10" l="1"/>
  <c r="J293" i="10" s="1"/>
  <c r="K293" i="10" s="1"/>
  <c r="G294" i="10" s="1"/>
  <c r="E294" i="10" l="1"/>
  <c r="F294" i="10" s="1"/>
  <c r="I294" i="10" l="1"/>
  <c r="J294" i="10" s="1"/>
  <c r="K294" i="10" s="1"/>
  <c r="G295" i="10" s="1"/>
  <c r="E295" i="10" l="1"/>
  <c r="F295" i="10" s="1"/>
  <c r="I295" i="10" l="1"/>
  <c r="J295" i="10" s="1"/>
  <c r="K295" i="10" s="1"/>
  <c r="G296" i="10" s="1"/>
  <c r="E296" i="10" l="1"/>
  <c r="F296" i="10" s="1"/>
  <c r="I296" i="10" l="1"/>
  <c r="J296" i="10" s="1"/>
  <c r="K296" i="10" s="1"/>
  <c r="G297" i="10" s="1"/>
  <c r="E297" i="10" l="1"/>
  <c r="F297" i="10" s="1"/>
  <c r="I297" i="10" l="1"/>
  <c r="J297" i="10" s="1"/>
  <c r="K297" i="10" s="1"/>
  <c r="G298" i="10" s="1"/>
  <c r="E298" i="10" l="1"/>
  <c r="F298" i="10" s="1"/>
  <c r="I298" i="10" l="1"/>
  <c r="J298" i="10" s="1"/>
  <c r="K298" i="10" s="1"/>
  <c r="G299" i="10" s="1"/>
  <c r="E299" i="10" l="1"/>
  <c r="F299" i="10" s="1"/>
  <c r="I299" i="10" l="1"/>
  <c r="J299" i="10" s="1"/>
  <c r="K299" i="10" s="1"/>
  <c r="G300" i="10" s="1"/>
  <c r="E300" i="10" l="1"/>
  <c r="F300" i="10" s="1"/>
  <c r="I300" i="10" l="1"/>
  <c r="J300" i="10" s="1"/>
  <c r="K300" i="10" s="1"/>
  <c r="G301" i="10" s="1"/>
  <c r="E301" i="10" l="1"/>
  <c r="F301" i="10" s="1"/>
  <c r="I301" i="10" l="1"/>
  <c r="J301" i="10" s="1"/>
  <c r="K301" i="10" s="1"/>
  <c r="G302" i="10" s="1"/>
  <c r="E302" i="10" l="1"/>
  <c r="F302" i="10" s="1"/>
  <c r="I302" i="10" l="1"/>
  <c r="J302" i="10" s="1"/>
  <c r="K302" i="10" s="1"/>
  <c r="G303" i="10" s="1"/>
  <c r="E303" i="10" l="1"/>
  <c r="F303" i="10" s="1"/>
  <c r="I303" i="10" l="1"/>
  <c r="J303" i="10" s="1"/>
  <c r="K303" i="10" s="1"/>
  <c r="G304" i="10" s="1"/>
  <c r="E304" i="10" l="1"/>
  <c r="F304" i="10" s="1"/>
  <c r="I304" i="10" l="1"/>
  <c r="J304" i="10" s="1"/>
  <c r="K304" i="10" s="1"/>
  <c r="G305" i="10" s="1"/>
  <c r="E305" i="10" l="1"/>
  <c r="F305" i="10" s="1"/>
  <c r="I305" i="10" l="1"/>
  <c r="J305" i="10" s="1"/>
  <c r="K305" i="10" s="1"/>
  <c r="G306" i="10" s="1"/>
  <c r="E306" i="10" l="1"/>
  <c r="F306" i="10" s="1"/>
  <c r="I306" i="10" l="1"/>
  <c r="J306" i="10" s="1"/>
  <c r="K306" i="10" s="1"/>
  <c r="G307" i="10" s="1"/>
  <c r="E307" i="10" l="1"/>
  <c r="F307" i="10" s="1"/>
  <c r="I307" i="10" l="1"/>
  <c r="J307" i="10" s="1"/>
  <c r="K307" i="10" s="1"/>
  <c r="G308" i="10" s="1"/>
  <c r="E308" i="10" l="1"/>
  <c r="F308" i="10" s="1"/>
  <c r="I308" i="10" l="1"/>
  <c r="J308" i="10" s="1"/>
  <c r="K308" i="10" s="1"/>
  <c r="G309" i="10" s="1"/>
  <c r="E309" i="10" l="1"/>
  <c r="F309" i="10" s="1"/>
  <c r="I309" i="10" l="1"/>
  <c r="J309" i="10" s="1"/>
  <c r="K309" i="10" s="1"/>
  <c r="G310" i="10" s="1"/>
  <c r="E310" i="10" l="1"/>
  <c r="F310" i="10" s="1"/>
  <c r="I310" i="10" l="1"/>
  <c r="J310" i="10" s="1"/>
  <c r="K310" i="10" s="1"/>
  <c r="G311" i="10" s="1"/>
  <c r="E311" i="10" l="1"/>
  <c r="F311" i="10" s="1"/>
  <c r="I311" i="10" l="1"/>
  <c r="J311" i="10" s="1"/>
  <c r="K311" i="10" s="1"/>
  <c r="G312" i="10" s="1"/>
  <c r="E312" i="10" l="1"/>
  <c r="F312" i="10" s="1"/>
  <c r="I312" i="10" l="1"/>
  <c r="J312" i="10" s="1"/>
  <c r="K312" i="10" s="1"/>
  <c r="G313" i="10" s="1"/>
  <c r="E313" i="10" l="1"/>
  <c r="F313" i="10" s="1"/>
  <c r="I313" i="10" l="1"/>
  <c r="J313" i="10" s="1"/>
  <c r="K313" i="10" s="1"/>
  <c r="G314" i="10" s="1"/>
  <c r="E314" i="10" l="1"/>
  <c r="F314" i="10" s="1"/>
  <c r="I314" i="10" l="1"/>
  <c r="J314" i="10" s="1"/>
  <c r="K314" i="10" s="1"/>
  <c r="G315" i="10" s="1"/>
  <c r="E315" i="10" l="1"/>
  <c r="F315" i="10" s="1"/>
  <c r="I315" i="10" l="1"/>
  <c r="J315" i="10" s="1"/>
  <c r="K315" i="10" s="1"/>
  <c r="G316" i="10" s="1"/>
  <c r="E316" i="10" l="1"/>
  <c r="F316" i="10" s="1"/>
  <c r="I316" i="10" l="1"/>
  <c r="J316" i="10" s="1"/>
  <c r="K316" i="10" s="1"/>
  <c r="G317" i="10" s="1"/>
  <c r="E317" i="10" l="1"/>
  <c r="F317" i="10" s="1"/>
  <c r="I317" i="10" l="1"/>
  <c r="J317" i="10" s="1"/>
  <c r="K317" i="10" s="1"/>
  <c r="G318" i="10" s="1"/>
  <c r="E318" i="10" l="1"/>
  <c r="F318" i="10" s="1"/>
  <c r="I318" i="10" l="1"/>
  <c r="J318" i="10" s="1"/>
  <c r="K318" i="10" s="1"/>
  <c r="G319" i="10" s="1"/>
  <c r="E319" i="10" l="1"/>
  <c r="F319" i="10" s="1"/>
  <c r="I319" i="10" l="1"/>
  <c r="J319" i="10" s="1"/>
  <c r="K319" i="10" s="1"/>
  <c r="G320" i="10" s="1"/>
  <c r="E320" i="10" l="1"/>
  <c r="F320" i="10" s="1"/>
  <c r="I320" i="10" l="1"/>
  <c r="J320" i="10" s="1"/>
  <c r="K320" i="10" s="1"/>
  <c r="G321" i="10" s="1"/>
  <c r="E321" i="10" l="1"/>
  <c r="F321" i="10" s="1"/>
  <c r="I321" i="10" l="1"/>
  <c r="J321" i="10" s="1"/>
  <c r="K321" i="10" s="1"/>
  <c r="G322" i="10" s="1"/>
  <c r="E322" i="10" l="1"/>
  <c r="F322" i="10" s="1"/>
  <c r="I322" i="10" l="1"/>
  <c r="J322" i="10" s="1"/>
  <c r="K322" i="10" s="1"/>
  <c r="G323" i="10" s="1"/>
  <c r="E323" i="10" l="1"/>
  <c r="F323" i="10" s="1"/>
  <c r="I323" i="10" l="1"/>
  <c r="J323" i="10" s="1"/>
  <c r="K323" i="10" s="1"/>
  <c r="G324" i="10" s="1"/>
  <c r="E324" i="10" l="1"/>
  <c r="F324" i="10" s="1"/>
  <c r="I324" i="10" l="1"/>
  <c r="J324" i="10" s="1"/>
  <c r="K324" i="10" s="1"/>
  <c r="G325" i="10" s="1"/>
  <c r="E325" i="10" l="1"/>
  <c r="F325" i="10" s="1"/>
  <c r="I325" i="10" l="1"/>
  <c r="J325" i="10" s="1"/>
  <c r="K325" i="10" s="1"/>
  <c r="G326" i="10" s="1"/>
  <c r="E326" i="10" l="1"/>
  <c r="F326" i="10" s="1"/>
  <c r="I326" i="10" l="1"/>
  <c r="J326" i="10" s="1"/>
  <c r="K326" i="10" s="1"/>
  <c r="G327" i="10" s="1"/>
  <c r="E327" i="10" l="1"/>
  <c r="F327" i="10" s="1"/>
  <c r="I327" i="10" l="1"/>
  <c r="J327" i="10" s="1"/>
  <c r="K327" i="10" s="1"/>
  <c r="G328" i="10" s="1"/>
  <c r="E328" i="10" l="1"/>
  <c r="F328" i="10" s="1"/>
  <c r="I328" i="10" l="1"/>
  <c r="J328" i="10" s="1"/>
  <c r="K328" i="10" s="1"/>
  <c r="G329" i="10" s="1"/>
  <c r="E329" i="10" l="1"/>
  <c r="F329" i="10" s="1"/>
  <c r="I329" i="10" l="1"/>
  <c r="J329" i="10" s="1"/>
  <c r="K329" i="10" s="1"/>
  <c r="G330" i="10" s="1"/>
  <c r="E330" i="10" l="1"/>
  <c r="F330" i="10" s="1"/>
  <c r="I330" i="10" l="1"/>
  <c r="J330" i="10" s="1"/>
  <c r="K330" i="10" s="1"/>
  <c r="G331" i="10" s="1"/>
  <c r="E331" i="10" l="1"/>
  <c r="F331" i="10" s="1"/>
  <c r="I331" i="10" l="1"/>
  <c r="J331" i="10" s="1"/>
  <c r="K331" i="10" s="1"/>
  <c r="G332" i="10" s="1"/>
  <c r="E332" i="10" l="1"/>
  <c r="F332" i="10" s="1"/>
  <c r="I332" i="10" l="1"/>
  <c r="J332" i="10" s="1"/>
  <c r="K332" i="10" s="1"/>
  <c r="G333" i="10" s="1"/>
  <c r="E333" i="10" l="1"/>
  <c r="F333" i="10" s="1"/>
  <c r="I333" i="10" l="1"/>
  <c r="J333" i="10" s="1"/>
  <c r="K333" i="10" s="1"/>
  <c r="G334" i="10" s="1"/>
  <c r="E334" i="10" l="1"/>
  <c r="F334" i="10" s="1"/>
  <c r="I334" i="10" l="1"/>
  <c r="J334" i="10" s="1"/>
  <c r="K334" i="10" s="1"/>
  <c r="G335" i="10" s="1"/>
  <c r="E335" i="10" l="1"/>
  <c r="F335" i="10" s="1"/>
  <c r="I335" i="10" l="1"/>
  <c r="J335" i="10" s="1"/>
  <c r="K335" i="10" s="1"/>
  <c r="G336" i="10" s="1"/>
  <c r="E336" i="10" l="1"/>
  <c r="F336" i="10" s="1"/>
  <c r="I336" i="10" l="1"/>
  <c r="J336" i="10" s="1"/>
  <c r="K336" i="10" s="1"/>
  <c r="G337" i="10" s="1"/>
  <c r="E337" i="10" l="1"/>
  <c r="F337" i="10" s="1"/>
  <c r="I337" i="10" l="1"/>
  <c r="J337" i="10" s="1"/>
  <c r="K337" i="10" s="1"/>
  <c r="G338" i="10" s="1"/>
  <c r="E338" i="10" l="1"/>
  <c r="F338" i="10" s="1"/>
  <c r="I338" i="10" l="1"/>
  <c r="J338" i="10" s="1"/>
  <c r="K338" i="10" s="1"/>
  <c r="G339" i="10" s="1"/>
  <c r="E339" i="10" l="1"/>
  <c r="F339" i="10" s="1"/>
  <c r="I339" i="10" l="1"/>
  <c r="J339" i="10" s="1"/>
  <c r="K339" i="10" s="1"/>
  <c r="G340" i="10" s="1"/>
  <c r="E340" i="10" l="1"/>
  <c r="F340" i="10" s="1"/>
  <c r="I340" i="10" l="1"/>
  <c r="J340" i="10" s="1"/>
  <c r="K340" i="10" s="1"/>
  <c r="G341" i="10" s="1"/>
  <c r="E341" i="10" l="1"/>
  <c r="F341" i="10" s="1"/>
  <c r="I341" i="10" l="1"/>
  <c r="J341" i="10" s="1"/>
  <c r="K341" i="10" s="1"/>
  <c r="G342" i="10" s="1"/>
  <c r="E342" i="10" l="1"/>
  <c r="F342" i="10" s="1"/>
  <c r="I342" i="10" l="1"/>
  <c r="J342" i="10" s="1"/>
  <c r="K342" i="10" s="1"/>
  <c r="G343" i="10" s="1"/>
  <c r="E343" i="10" l="1"/>
  <c r="F343" i="10" s="1"/>
  <c r="I343" i="10" l="1"/>
  <c r="J343" i="10" s="1"/>
  <c r="K343" i="10" s="1"/>
  <c r="G344" i="10" s="1"/>
  <c r="E344" i="10" l="1"/>
  <c r="F344" i="10" s="1"/>
  <c r="I344" i="10" l="1"/>
  <c r="J344" i="10" s="1"/>
  <c r="K344" i="10" s="1"/>
  <c r="G345" i="10" s="1"/>
  <c r="E345" i="10" l="1"/>
  <c r="F345" i="10" s="1"/>
  <c r="I345" i="10" l="1"/>
  <c r="J345" i="10" s="1"/>
  <c r="K345" i="10" s="1"/>
  <c r="G346" i="10" s="1"/>
  <c r="E346" i="10" l="1"/>
  <c r="F346" i="10" s="1"/>
  <c r="I346" i="10" l="1"/>
  <c r="J346" i="10" s="1"/>
  <c r="K346" i="10" s="1"/>
  <c r="G347" i="10" s="1"/>
  <c r="E347" i="10" l="1"/>
  <c r="F347" i="10" s="1"/>
  <c r="I347" i="10" l="1"/>
  <c r="J347" i="10" s="1"/>
  <c r="K347" i="10" s="1"/>
  <c r="G348" i="10" s="1"/>
  <c r="E348" i="10" l="1"/>
  <c r="F348" i="10" s="1"/>
  <c r="I348" i="10" l="1"/>
  <c r="J348" i="10" s="1"/>
  <c r="K348" i="10" s="1"/>
  <c r="G349" i="10" s="1"/>
  <c r="E349" i="10" l="1"/>
  <c r="F349" i="10" s="1"/>
  <c r="I349" i="10" l="1"/>
  <c r="J349" i="10" s="1"/>
  <c r="K349" i="10" s="1"/>
  <c r="G350" i="10" s="1"/>
  <c r="E350" i="10" l="1"/>
  <c r="F350" i="10" s="1"/>
  <c r="I350" i="10" l="1"/>
  <c r="J350" i="10" s="1"/>
  <c r="K350" i="10" s="1"/>
  <c r="G351" i="10" s="1"/>
  <c r="E351" i="10" l="1"/>
  <c r="F351" i="10" s="1"/>
  <c r="I351" i="10" l="1"/>
  <c r="J351" i="10" s="1"/>
  <c r="K351" i="10" s="1"/>
  <c r="G352" i="10" s="1"/>
  <c r="E352" i="10" l="1"/>
  <c r="F352" i="10" s="1"/>
  <c r="I352" i="10" l="1"/>
  <c r="J352" i="10" s="1"/>
  <c r="K352" i="10" s="1"/>
  <c r="G353" i="10" s="1"/>
  <c r="E353" i="10" l="1"/>
  <c r="F353" i="10" s="1"/>
  <c r="I353" i="10" l="1"/>
  <c r="J353" i="10" s="1"/>
  <c r="K353" i="10" s="1"/>
  <c r="G354" i="10" s="1"/>
  <c r="E354" i="10" l="1"/>
  <c r="F354" i="10" s="1"/>
  <c r="I354" i="10" l="1"/>
  <c r="J354" i="10" s="1"/>
  <c r="K354" i="10" s="1"/>
  <c r="G355" i="10" s="1"/>
  <c r="E355" i="10" l="1"/>
  <c r="F355" i="10" s="1"/>
  <c r="I355" i="10" l="1"/>
  <c r="J355" i="10" s="1"/>
  <c r="K355" i="10" s="1"/>
  <c r="G356" i="10" s="1"/>
  <c r="E356" i="10" l="1"/>
  <c r="F356" i="10" s="1"/>
  <c r="I356" i="10" l="1"/>
  <c r="J356" i="10" s="1"/>
  <c r="K356" i="10" s="1"/>
  <c r="G357" i="10" s="1"/>
  <c r="E357" i="10" l="1"/>
  <c r="F357" i="10" s="1"/>
  <c r="I357" i="10" l="1"/>
  <c r="J357" i="10" s="1"/>
  <c r="K357" i="10" s="1"/>
  <c r="G358" i="10" s="1"/>
  <c r="E358" i="10" l="1"/>
  <c r="F358" i="10" s="1"/>
  <c r="I358" i="10" l="1"/>
  <c r="J358" i="10" s="1"/>
  <c r="K358" i="10" s="1"/>
  <c r="G359" i="10" s="1"/>
  <c r="E359" i="10" l="1"/>
  <c r="F359" i="10" s="1"/>
  <c r="I359" i="10" l="1"/>
  <c r="J359" i="10" s="1"/>
  <c r="K359" i="10" s="1"/>
  <c r="G360" i="10" s="1"/>
  <c r="E360" i="10" l="1"/>
  <c r="F360" i="10" s="1"/>
  <c r="I360" i="10" l="1"/>
  <c r="J360" i="10" s="1"/>
  <c r="K360" i="10" s="1"/>
  <c r="G361" i="10" s="1"/>
  <c r="E361" i="10" l="1"/>
  <c r="F361" i="10" s="1"/>
  <c r="I361" i="10" l="1"/>
  <c r="J361" i="10" s="1"/>
  <c r="K361" i="10" s="1"/>
  <c r="G362" i="10" s="1"/>
  <c r="E362" i="10" l="1"/>
  <c r="F362" i="10" s="1"/>
  <c r="I362" i="10" l="1"/>
  <c r="J362" i="10" s="1"/>
  <c r="K362" i="10" s="1"/>
  <c r="G363" i="10" s="1"/>
  <c r="E363" i="10" l="1"/>
  <c r="F363" i="10" s="1"/>
  <c r="I363" i="10" l="1"/>
  <c r="J363" i="10" s="1"/>
  <c r="K363" i="10" s="1"/>
  <c r="G364" i="10" s="1"/>
  <c r="E364" i="10" l="1"/>
  <c r="F364" i="10" s="1"/>
  <c r="I364" i="10" l="1"/>
  <c r="J364" i="10" s="1"/>
  <c r="K364" i="10" s="1"/>
  <c r="G365" i="10" s="1"/>
  <c r="E365" i="10" l="1"/>
  <c r="F365" i="10" s="1"/>
  <c r="I365" i="10" l="1"/>
  <c r="J365" i="10" s="1"/>
  <c r="K365" i="10" s="1"/>
  <c r="G366" i="10" s="1"/>
  <c r="E366" i="10" l="1"/>
  <c r="F366" i="10" s="1"/>
  <c r="I366" i="10" l="1"/>
  <c r="J366" i="10" s="1"/>
  <c r="K366" i="10" s="1"/>
  <c r="G367" i="10" s="1"/>
  <c r="E367" i="10" l="1"/>
  <c r="F367" i="10" s="1"/>
  <c r="I367" i="10" l="1"/>
  <c r="J367" i="10" s="1"/>
  <c r="K367" i="10" s="1"/>
  <c r="G368" i="10" s="1"/>
  <c r="E368" i="10" l="1"/>
  <c r="F368" i="10" s="1"/>
  <c r="I368" i="10" l="1"/>
  <c r="J368" i="10" s="1"/>
  <c r="K368" i="10" s="1"/>
  <c r="G369" i="10" s="1"/>
  <c r="E369" i="10" l="1"/>
  <c r="F369" i="10" s="1"/>
  <c r="I369" i="10" l="1"/>
  <c r="J369" i="10" s="1"/>
  <c r="K369" i="10" s="1"/>
  <c r="G370" i="10" s="1"/>
  <c r="E370" i="10" l="1"/>
  <c r="F370" i="10" s="1"/>
  <c r="I370" i="10" l="1"/>
  <c r="J370" i="10" s="1"/>
  <c r="K370" i="10" s="1"/>
  <c r="G371" i="10" s="1"/>
  <c r="E371" i="10" l="1"/>
  <c r="F371" i="10" s="1"/>
  <c r="I371" i="10" l="1"/>
  <c r="J371" i="10" s="1"/>
  <c r="K371" i="10" s="1"/>
  <c r="G372" i="10" s="1"/>
  <c r="E372" i="10" l="1"/>
  <c r="F372" i="10" s="1"/>
  <c r="I372" i="10" l="1"/>
  <c r="J372" i="10" s="1"/>
  <c r="K372" i="10" s="1"/>
  <c r="G373" i="10" s="1"/>
  <c r="E373" i="10" l="1"/>
  <c r="F373" i="10" s="1"/>
  <c r="I373" i="10" l="1"/>
  <c r="J373" i="10" l="1"/>
  <c r="K373" i="10" s="1"/>
  <c r="G374" i="10" s="1"/>
  <c r="E374" i="10" l="1"/>
  <c r="F374" i="10" s="1"/>
  <c r="I374" i="10" l="1"/>
  <c r="J374" i="10" s="1"/>
  <c r="K374" i="10" s="1"/>
  <c r="G375" i="10" s="1"/>
  <c r="E375" i="10" l="1"/>
  <c r="F375" i="10" s="1"/>
  <c r="I375" i="10" l="1"/>
  <c r="J375" i="10" s="1"/>
  <c r="K375" i="10" s="1"/>
  <c r="G376" i="10" s="1"/>
  <c r="E376" i="10" l="1"/>
  <c r="F376" i="10" s="1"/>
  <c r="I376" i="10" l="1"/>
  <c r="J376" i="10" s="1"/>
  <c r="K376" i="10" s="1"/>
  <c r="G377" i="10" s="1"/>
  <c r="E377" i="10" l="1"/>
  <c r="F377" i="10" s="1"/>
  <c r="I377" i="10" l="1"/>
  <c r="J377" i="10" s="1"/>
  <c r="K377" i="10" s="1"/>
  <c r="G378" i="10" s="1"/>
  <c r="E378" i="10" l="1"/>
  <c r="F378" i="10" s="1"/>
  <c r="I378" i="10" l="1"/>
  <c r="J378" i="10" s="1"/>
  <c r="K378" i="10" s="1"/>
  <c r="G379" i="10" s="1"/>
  <c r="E379" i="10" l="1"/>
  <c r="F379" i="10" s="1"/>
  <c r="I379" i="10" l="1"/>
  <c r="J379" i="10" s="1"/>
  <c r="K379" i="10" s="1"/>
  <c r="G380" i="10" s="1"/>
  <c r="E380" i="10" l="1"/>
  <c r="F380" i="10" s="1"/>
  <c r="I380" i="10" l="1"/>
  <c r="J380" i="10" s="1"/>
  <c r="K380" i="10" s="1"/>
  <c r="G381" i="10" s="1"/>
  <c r="E381" i="10" l="1"/>
  <c r="F381" i="10" s="1"/>
  <c r="I381" i="10" l="1"/>
  <c r="J381" i="10" s="1"/>
  <c r="K381" i="10" s="1"/>
  <c r="G382" i="10" s="1"/>
  <c r="E382" i="10" l="1"/>
  <c r="F382" i="10" s="1"/>
  <c r="I382" i="10" l="1"/>
  <c r="J382" i="10" s="1"/>
  <c r="K382" i="10" s="1"/>
  <c r="G383" i="10" s="1"/>
  <c r="E383" i="10" l="1"/>
  <c r="F383" i="10" s="1"/>
  <c r="I383" i="10" l="1"/>
  <c r="J383" i="10" s="1"/>
  <c r="K383" i="10" s="1"/>
  <c r="G384" i="10" s="1"/>
  <c r="E384" i="10" l="1"/>
  <c r="F384" i="10" s="1"/>
  <c r="I384" i="10" l="1"/>
  <c r="J384" i="10" s="1"/>
  <c r="K384" i="10" s="1"/>
  <c r="G385" i="10" s="1"/>
  <c r="E385" i="10" l="1"/>
  <c r="F385" i="10" s="1"/>
  <c r="I385" i="10" l="1"/>
  <c r="J385" i="10" s="1"/>
  <c r="K385" i="10" s="1"/>
  <c r="G386" i="10" s="1"/>
  <c r="E386" i="10" l="1"/>
  <c r="F386" i="10" s="1"/>
  <c r="I386" i="10" l="1"/>
  <c r="J386" i="10" s="1"/>
  <c r="K386" i="10" s="1"/>
  <c r="G387" i="10" s="1"/>
  <c r="E387" i="10" l="1"/>
  <c r="F387" i="10" s="1"/>
  <c r="I387" i="10" l="1"/>
  <c r="J387" i="10" s="1"/>
  <c r="K387" i="10" s="1"/>
  <c r="G388" i="10" s="1"/>
  <c r="E388" i="10" l="1"/>
  <c r="F388" i="10" s="1"/>
  <c r="I388" i="10" l="1"/>
  <c r="J388" i="10" s="1"/>
  <c r="K388" i="10" s="1"/>
  <c r="G389" i="10" s="1"/>
  <c r="E389" i="10" l="1"/>
  <c r="F389" i="10" s="1"/>
  <c r="I389" i="10" l="1"/>
  <c r="J389" i="10" s="1"/>
  <c r="K389" i="10" s="1"/>
  <c r="G390" i="10" s="1"/>
  <c r="E390" i="10" l="1"/>
  <c r="F390" i="10" s="1"/>
  <c r="I390" i="10" l="1"/>
  <c r="J390" i="10" s="1"/>
  <c r="K390" i="10" s="1"/>
  <c r="G391" i="10" s="1"/>
  <c r="E391" i="10" l="1"/>
  <c r="F391" i="10" s="1"/>
  <c r="I391" i="10" l="1"/>
  <c r="J391" i="10" s="1"/>
  <c r="K391" i="10" s="1"/>
  <c r="G392" i="10" s="1"/>
  <c r="E392" i="10" l="1"/>
  <c r="F392" i="10" s="1"/>
  <c r="I392" i="10" l="1"/>
  <c r="J392" i="10" s="1"/>
  <c r="K392" i="10" s="1"/>
  <c r="G393" i="10" s="1"/>
  <c r="E393" i="10" l="1"/>
  <c r="F393" i="10" s="1"/>
  <c r="I393" i="10" l="1"/>
  <c r="J393" i="10" s="1"/>
  <c r="K393" i="10" s="1"/>
  <c r="G394" i="10" s="1"/>
  <c r="E394" i="10" l="1"/>
  <c r="F394" i="10" s="1"/>
  <c r="I394" i="10" l="1"/>
  <c r="J394" i="10" s="1"/>
  <c r="K394" i="10" s="1"/>
  <c r="G395" i="10" s="1"/>
  <c r="E395" i="10" l="1"/>
  <c r="F395" i="10" s="1"/>
  <c r="I395" i="10" l="1"/>
  <c r="J395" i="10" s="1"/>
  <c r="K395" i="10" s="1"/>
  <c r="G396" i="10" s="1"/>
  <c r="E396" i="10" l="1"/>
  <c r="F396" i="10" s="1"/>
  <c r="I396" i="10" l="1"/>
  <c r="J396" i="10" s="1"/>
  <c r="K396" i="10" s="1"/>
  <c r="G397" i="10" s="1"/>
  <c r="E397" i="10" l="1"/>
  <c r="F397" i="10" s="1"/>
  <c r="I397" i="10" l="1"/>
  <c r="J397" i="10" s="1"/>
  <c r="K397" i="10" s="1"/>
  <c r="G398" i="10" s="1"/>
  <c r="E398" i="10" l="1"/>
  <c r="F398" i="10" s="1"/>
  <c r="I398" i="10" l="1"/>
  <c r="J398" i="10" s="1"/>
  <c r="K398" i="10" s="1"/>
  <c r="G399" i="10" s="1"/>
  <c r="E399" i="10" l="1"/>
  <c r="F399" i="10" s="1"/>
  <c r="I399" i="10" l="1"/>
  <c r="J399" i="10" s="1"/>
  <c r="K399" i="10" s="1"/>
  <c r="G400" i="10" s="1"/>
  <c r="E400" i="10" l="1"/>
  <c r="F400" i="10" s="1"/>
  <c r="I400" i="10" l="1"/>
  <c r="J400" i="10" s="1"/>
  <c r="K400" i="10" s="1"/>
  <c r="G401" i="10" s="1"/>
  <c r="E401" i="10" l="1"/>
  <c r="F401" i="10" s="1"/>
  <c r="I401" i="10" l="1"/>
  <c r="J401" i="10" s="1"/>
  <c r="K401" i="10" s="1"/>
  <c r="G402" i="10" s="1"/>
  <c r="E402" i="10" l="1"/>
  <c r="F402" i="10" s="1"/>
  <c r="I402" i="10" l="1"/>
  <c r="J402" i="10" s="1"/>
  <c r="K402" i="10" s="1"/>
  <c r="G403" i="10" s="1"/>
  <c r="E403" i="10" l="1"/>
  <c r="F403" i="10" s="1"/>
  <c r="I403" i="10" l="1"/>
  <c r="J403" i="10" s="1"/>
  <c r="K403" i="10" s="1"/>
  <c r="G404" i="10" s="1"/>
  <c r="E404" i="10" l="1"/>
  <c r="F404" i="10" s="1"/>
  <c r="I404" i="10" l="1"/>
  <c r="J404" i="10" s="1"/>
  <c r="K404" i="10" s="1"/>
  <c r="G405" i="10" s="1"/>
  <c r="E405" i="10" l="1"/>
  <c r="F405" i="10" s="1"/>
  <c r="I405" i="10" l="1"/>
  <c r="J405" i="10" s="1"/>
  <c r="K405" i="10" s="1"/>
  <c r="G406" i="10" s="1"/>
  <c r="E406" i="10" l="1"/>
  <c r="F406" i="10" s="1"/>
  <c r="I406" i="10" l="1"/>
  <c r="J406" i="10" s="1"/>
  <c r="K406" i="10" s="1"/>
  <c r="G407" i="10" s="1"/>
  <c r="E407" i="10" l="1"/>
  <c r="F407" i="10" s="1"/>
  <c r="I407" i="10" l="1"/>
  <c r="J407" i="10" s="1"/>
  <c r="K407" i="10" s="1"/>
  <c r="G408" i="10" s="1"/>
  <c r="E408" i="10" l="1"/>
  <c r="F408" i="10" s="1"/>
  <c r="I408" i="10" l="1"/>
  <c r="J408" i="10" s="1"/>
  <c r="K408" i="10" s="1"/>
  <c r="G409" i="10" s="1"/>
  <c r="E409" i="10" l="1"/>
  <c r="F409" i="10" s="1"/>
  <c r="I409" i="10" l="1"/>
  <c r="J409" i="10" s="1"/>
  <c r="K409" i="10" s="1"/>
  <c r="G410" i="10" s="1"/>
  <c r="E410" i="10" l="1"/>
  <c r="F410" i="10" s="1"/>
  <c r="I410" i="10" l="1"/>
  <c r="J410" i="10" s="1"/>
  <c r="K410" i="10" s="1"/>
  <c r="G411" i="10" s="1"/>
  <c r="E411" i="10" l="1"/>
  <c r="F411" i="10" s="1"/>
  <c r="I411" i="10" l="1"/>
  <c r="J411" i="10" s="1"/>
  <c r="K411" i="10" s="1"/>
  <c r="G412" i="10" s="1"/>
  <c r="E412" i="10" l="1"/>
  <c r="F412" i="10" s="1"/>
  <c r="N12" i="10"/>
  <c r="I412" i="10" l="1"/>
  <c r="N10" i="10" s="1"/>
  <c r="J412" i="10" l="1"/>
  <c r="K412" i="10" s="1"/>
  <c r="N11" i="10" s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<sst xmlns="http://schemas.openxmlformats.org/spreadsheetml/2006/main" count="210" uniqueCount="145">
  <si>
    <t>🏠  WORKSHOP 0 — บ้านราคานี้จะผ่อนงวดละเท่าไร</t>
  </si>
  <si>
    <t>กระแสเงินสด</t>
  </si>
  <si>
    <t>จำนวนเงินที่ต้องการกู้ (บาท)</t>
  </si>
  <si>
    <t xml:space="preserve">บาท </t>
  </si>
  <si>
    <t>อัตราดอกเบี้ยเงินกู้ต่อปี</t>
  </si>
  <si>
    <t>ต่อปี</t>
  </si>
  <si>
    <t>จำนวนปีของการกู้ยืม</t>
  </si>
  <si>
    <t>ปี</t>
  </si>
  <si>
    <t>คุณจะต้องผ่อนเดือนละ</t>
  </si>
  <si>
    <t>บาท</t>
  </si>
  <si>
    <t>🏠  WORKSHOP 1 — ประเมินความพร้อม</t>
  </si>
  <si>
    <t>อัตราดอกเบี้ยเงินกู้ต่อปี (%)</t>
  </si>
  <si>
    <t>อัตราส่วนภาระการผ่อนชำระเทียบกับรายได้</t>
  </si>
  <si>
    <t>รายได้เฉลี่ยต่อเดือน</t>
  </si>
  <si>
    <t>บาท / เดือน</t>
  </si>
  <si>
    <t>รายจ่ายเฉลี่ยต่อเดือน</t>
  </si>
  <si>
    <t>เงินผ่อนอื่น ๆ (เดิม)</t>
  </si>
  <si>
    <t>สินเชื่ออื่น เช่น รถยนต์, บัตรเครดิต, หนี้ส่วนตัวอื่น ๆ</t>
  </si>
  <si>
    <t>เงินผ่่อนที่อยู่อาศัยใหม่</t>
  </si>
  <si>
    <t xml:space="preserve">เกณฑ์ประเมิน </t>
  </si>
  <si>
    <t>สภาพคล่องคงเหลือ</t>
  </si>
  <si>
    <r>
      <rPr>
        <sz val="14"/>
        <color rgb="FF002060"/>
        <rFont val="Prompt"/>
      </rPr>
      <t xml:space="preserve">📊 </t>
    </r>
    <r>
      <rPr>
        <sz val="13"/>
        <color rgb="FF002060"/>
        <rFont val="Prompt"/>
      </rPr>
      <t>อัตราส่วนภาระการผ่อนชำระเทียบกับรายได้</t>
    </r>
  </si>
  <si>
    <t>คุณสามารถมีหนี้ผ่อนได้อีก</t>
  </si>
  <si>
    <t>วงเงินกู้ที่เป็นไปได้</t>
  </si>
  <si>
    <t>กระแสเงินสดรับ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</si>
  <si>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</si>
  <si>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</si>
  <si>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</si>
  <si>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</si>
  <si>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</si>
  <si>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</si>
  <si>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</si>
  <si>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</si>
  <si>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</si>
  <si>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</si>
  <si>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</si>
  <si>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</si>
  <si>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</si>
  <si>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%</t>
  </si>
  <si>
    <t>เงินเดือน</t>
  </si>
  <si>
    <t>โบนัส</t>
  </si>
  <si>
    <t>กระแสเงินสดรับรวม</t>
  </si>
  <si>
    <t>กระแสเงินสดจ่าย</t>
  </si>
  <si>
    <t>กระแสเงินสดจ่ายคงที่</t>
  </si>
  <si>
    <t>ภาษี</t>
  </si>
  <si>
    <t>เงินสะสม PVD</t>
  </si>
  <si>
    <t>ประกันสังคม</t>
  </si>
  <si>
    <t>ค่าน้ำ ค่าไฟ</t>
  </si>
  <si>
    <t>ค่าโทรศัพท์</t>
  </si>
  <si>
    <t>เบี้ยประกันรถยนต์ รายเดือน</t>
  </si>
  <si>
    <t>ผ่อนรถ</t>
  </si>
  <si>
    <t>กระแสเงินสดจ่ายคงที่รวม</t>
  </si>
  <si>
    <t>กระแสเงินสดจ่ายผันแปร</t>
  </si>
  <si>
    <t>ค่าอาหาร</t>
  </si>
  <si>
    <t>ค่าเดินทาง</t>
  </si>
  <si>
    <t>กระแสเงินสดจ่ายผันแปรรวม</t>
  </si>
  <si>
    <t>กระแสเงินสดเพื่อการออม/ลงทุน</t>
  </si>
  <si>
    <t>กระแสเงินสดเพื่อการลงทุนรวม</t>
  </si>
  <si>
    <t>กระแสเงินสดจ่ายรวม</t>
  </si>
  <si>
    <t>กระแสเงินสดสุทธิ</t>
  </si>
  <si>
    <t>สินทรัพย์</t>
  </si>
  <si>
    <t>หนี้สินและความมั่งคั่งสุทธิ</t>
  </si>
  <si>
    <t>สินทรัพย์สภาพคล่อง (Liquid Asset)</t>
  </si>
  <si>
    <t>หนี้สินระยะสั้น (Short-term Liabilities)</t>
  </si>
  <si>
    <t>เงินสด: สำรองเพื่อฉุกเฉิน</t>
  </si>
  <si>
    <t>หนี้บัตรเครดิต</t>
  </si>
  <si>
    <t>เงินสด: สำหรับซื้อคอนโด</t>
  </si>
  <si>
    <t>รวมสินทรัพย์สภาพคล่อง</t>
  </si>
  <si>
    <t>รวมหนี้สินระยะสั้น</t>
  </si>
  <si>
    <t>สินทรัพย์ลงทุน (Investment Asset)</t>
  </si>
  <si>
    <t>หนี้สินระยะยาว (Long-term Liabilities)</t>
  </si>
  <si>
    <t>กองทุนสำรองเลี้ยงชีพ</t>
  </si>
  <si>
    <t>รถยนต์ Yaris cross</t>
  </si>
  <si>
    <t>รวมสินทรัพย์เพื่อการลงทุน</t>
  </si>
  <si>
    <t>รวมหนี้สินระยะยาว</t>
  </si>
  <si>
    <t>สินทรัพย์ส่วนตัว (Personal Asset)</t>
  </si>
  <si>
    <t>รวมหนี้สิน</t>
  </si>
  <si>
    <t>ความมั่งคั่งสุทธิ</t>
  </si>
  <si>
    <t>รวมสินทรัพย์ใช้ส่วนตัว</t>
  </si>
  <si>
    <t>สินทรัพย์รวม</t>
  </si>
  <si>
    <t>🏠  WORKSHOP 2— ประเมินค่าใช้จ่าย</t>
  </si>
  <si>
    <t>มาตรการกระตุ้นเศรษฐกิจภาคอสังหาริมทรัพย์</t>
  </si>
  <si>
    <t>N</t>
  </si>
  <si>
    <t>แหล่งเงินทุนที่มีอยู่</t>
  </si>
  <si>
    <t>เงินสดสำหรับซื้อบ้าน</t>
  </si>
  <si>
    <t>คำนวณค่าใช้จ่าย</t>
  </si>
  <si>
    <t>ราคาบ้าน</t>
  </si>
  <si>
    <t>ค่าใช้จ่าย: ก่อนซื้อ</t>
  </si>
  <si>
    <t>เงินดาวน์ เงินทำสัญญา</t>
  </si>
  <si>
    <t>ค่าใช้จ่าย: ระหว่างซื้อ</t>
  </si>
  <si>
    <t>ค่าโอนกรรมสิทธิ์, ค่าอากรแสตมป์สัญญาเงินกู้, ค่าจดจำนอง</t>
  </si>
  <si>
    <t>ค่าโอนกรรมสิทธิ์ 2% [โดยปกติ จะจ่ายคนละครึ่ง]</t>
  </si>
  <si>
    <t>ค่าอากรแสตมป์สัญญาเงินกู้ [0.05% ของวงเงินกู้]</t>
  </si>
  <si>
    <t>ค่าจดจำนอง [1% ของยอดเงินกู้]</t>
  </si>
  <si>
    <t>ค่าใช้จ่าย: หลังซื้อ</t>
  </si>
  <si>
    <t>ค่าตกแต่ง</t>
  </si>
  <si>
    <t>รวมค่าใช้จ่าย</t>
  </si>
  <si>
    <t>🏠 เงินสดสำหรับซื้อบ้าน คงเหลือ</t>
  </si>
  <si>
    <t>วงเงินกู้</t>
  </si>
  <si>
    <t>ระยะเวลากู้</t>
  </si>
  <si>
    <t>อัตราดอกเบี้ย</t>
  </si>
  <si>
    <t>💡ค่างวดต่อเดือนระยะยาว</t>
  </si>
  <si>
    <t>🏠  WORKSHOP 3— พิจารณาดอกเบี้ย</t>
  </si>
  <si>
    <t>ธนาคาร สีเหลือง</t>
  </si>
  <si>
    <t>เงินต้นคงเหลือ</t>
  </si>
  <si>
    <t>ดอกเบี้ย</t>
  </si>
  <si>
    <t>ธนาคาร สีน้ำเงิน</t>
  </si>
  <si>
    <t>ปีที่1</t>
  </si>
  <si>
    <t>ปีที่2</t>
  </si>
  <si>
    <t>ปีที่3</t>
  </si>
  <si>
    <t>งวด</t>
  </si>
  <si>
    <t>ยอดผ่อน</t>
  </si>
  <si>
    <t>เงินต้น</t>
  </si>
  <si>
    <t>ผ่อนดอก</t>
  </si>
  <si>
    <t>ผ่อนต้น</t>
  </si>
  <si>
    <t>🏠  WORKSHOP 4 — วางแผนปิดการผ่อน</t>
  </si>
  <si>
    <t>อายุ</t>
  </si>
  <si>
    <t>โปะ</t>
  </si>
  <si>
    <t>อัตราดอกเบี้ย ปีที่1</t>
  </si>
  <si>
    <t>Values</t>
  </si>
  <si>
    <t>อัตราดอกเบี้ย ปีที่2</t>
  </si>
  <si>
    <t>Sum of โปะ</t>
  </si>
  <si>
    <t>Sum of ยอดผ่อน</t>
  </si>
  <si>
    <t>Sum of ผ่อนดอก</t>
  </si>
  <si>
    <t>Sum of ผ่อนต้น</t>
  </si>
  <si>
    <t>อัตราดอกเบี้ย ปีที่3</t>
  </si>
  <si>
    <t>อัตราดอกเบี้ย ปีที่4 เป็นต้นไป</t>
  </si>
  <si>
    <t xml:space="preserve">จำนวนดอกเบี้ยทั้งหมด </t>
  </si>
  <si>
    <t>จำนวนปีที่ผ่อนหมด</t>
  </si>
  <si>
    <t>จำนวนเงินที่โปะ</t>
  </si>
  <si>
    <t>Grand Total</t>
  </si>
  <si>
    <t>ค่าใช้จ่าย</t>
  </si>
  <si>
    <t>Re-finance</t>
  </si>
  <si>
    <t>Retention</t>
  </si>
  <si>
    <t>ดอกเบี้ยเฉลี่ย 3 ปี</t>
  </si>
  <si>
    <t>ค่าประเมิน</t>
  </si>
  <si>
    <t xml:space="preserve">ค่าโอนกรรมสิทธิ์ </t>
  </si>
  <si>
    <t>ดอกเบี้ย Re-finance</t>
  </si>
  <si>
    <t>ดอกเบี้ยRetention</t>
  </si>
  <si>
    <t>รวมดอกเบี้ย</t>
  </si>
  <si>
    <t>ค่าใช้จ่ายรวม</t>
  </si>
  <si>
    <t>ภาระหนี้ต่อรายได้อยู่ในระดับที่บริหารจัดการได้ดี
คำแนะนำ: ผ่อนไหวสบาย ยังมีเงินเหลือใช้จ่าย</t>
  </si>
  <si>
    <t>Y</t>
  </si>
  <si>
    <t>ต้องวางแผนเงินอย่างรัดกุม ไม่ค่อยมีความยืดหยุ่น 
คำแนะนำ: เสี่ยงถ้ารายได้เปลี่ยนหรือค่าใช้จ่ายฉุกเฉิน</t>
  </si>
  <si>
    <t>ภาระหนี้สูงเกินไป ธนาคารอาจไม่อนุมัติสินเชื่อ
คำแนะนำ: ควรปรับเป้าหมายใหม่: สินเชื่อต่ำลง หรือรายได้สูงขึ้น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</si>
</sst>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_-* #,##0_-;\-* #,##0_-;_-* &quot;-&quot;??_-;_-@"/>
    <numFmt numFmtId="168" formatCode="#,##0_ ;\-#,##0\ "/>
    <numFmt numFmtId="169" formatCode="0.000%"/>
  </numFmts>
  <fonts count="54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1"/>
      <name val="Sarabun"/>
      <charset val="134"/>
    </font>
    <font>
      <sz val="11"/>
      <name val="Sarabun"/>
      <charset val="134"/>
    </font>
    <font>
      <b/>
      <sz val="11"/>
      <color theme="0"/>
      <name val="Sarabun"/>
      <charset val="134"/>
    </font>
    <font>
      <b/>
      <sz val="11"/>
      <color theme="0"/>
      <name val="Sarabun"/>
      <charset val="222"/>
    </font>
    <font>
      <sz val="11"/>
      <color theme="0"/>
      <name val="Calibri"/>
      <family val="2"/>
      <charset val="222"/>
    </font>
    <font>
      <sz val="12"/>
      <color indexed="55"/>
      <name val="Prompt"/>
    </font>
    <font>
      <sz val="12"/>
      <name val="Prompt"/>
    </font>
    <font>
      <b/>
      <sz val="12"/>
      <name val="Prompt"/>
    </font>
    <font>
      <b/>
      <sz val="12"/>
      <color indexed="55"/>
      <name val="Prompt"/>
    </font>
    <font>
      <b/>
      <sz val="12"/>
      <color theme="0"/>
      <name val="Prompt"/>
    </font>
    <font>
      <sz val="12"/>
      <color theme="0"/>
      <name val="Prompt"/>
    </font>
    <font>
      <sz val="12"/>
      <color rgb="FF375623"/>
      <name val="THSarabunNew"/>
      <charset val="134"/>
    </font>
    <font>
      <sz val="12"/>
      <color rgb="FF7F6000"/>
      <name val="THSarabunNew"/>
      <charset val="134"/>
    </font>
    <font>
      <sz val="12"/>
      <color rgb="FFFFFFFF"/>
      <name val="THSarabunNew"/>
      <charset val="134"/>
    </font>
    <font>
      <sz val="20"/>
      <color theme="0"/>
      <name val="Prompt"/>
    </font>
    <font>
      <sz val="14"/>
      <color theme="1"/>
      <name val="Prompt"/>
    </font>
    <font>
      <sz val="14"/>
      <color theme="0"/>
      <name val="Prompt"/>
    </font>
    <font>
      <sz val="20"/>
      <color theme="1"/>
      <name val="Prompt"/>
    </font>
    <font>
      <sz val="14"/>
      <color theme="1" tint="0.34998626667073579"/>
      <name val="Prompt"/>
    </font>
    <font>
      <sz val="20"/>
      <color theme="1" tint="0.34998626667073579"/>
      <name val="Prompt"/>
    </font>
    <font>
      <sz val="14"/>
      <color rgb="FF002060"/>
      <name val="Prompt"/>
    </font>
    <font>
      <sz val="14"/>
      <color theme="1" tint="0.499984740745262"/>
      <name val="Prompt"/>
    </font>
    <font>
      <sz val="20"/>
      <color theme="1" tint="0.499984740745262"/>
      <name val="Prompt"/>
    </font>
    <font>
      <sz val="11"/>
      <color theme="1" tint="0.34998626667073579"/>
      <name val="Prompt"/>
    </font>
    <font>
      <sz val="14"/>
      <name val="Prompt"/>
    </font>
    <font>
      <b/>
      <sz val="14"/>
      <color theme="0"/>
      <name val="Prompt"/>
    </font>
    <font>
      <b/>
      <sz val="20"/>
      <color theme="0"/>
      <name val="Prompt"/>
    </font>
    <font>
      <sz val="11"/>
      <color theme="1"/>
      <name val="Prompt"/>
    </font>
    <font>
      <sz val="10"/>
      <color theme="1"/>
      <name val="Prompt"/>
    </font>
    <font>
      <sz val="11"/>
      <color theme="1" tint="0.499984740745262"/>
      <name val="Prompt"/>
    </font>
    <font>
      <sz val="11"/>
      <name val="Prompt"/>
    </font>
    <font>
      <b/>
      <sz val="14"/>
      <color theme="1"/>
      <name val="Prompt"/>
    </font>
    <font>
      <b/>
      <u val="singleAccounting"/>
      <sz val="14"/>
      <name val="Prompt"/>
    </font>
    <font>
      <sz val="11"/>
      <color theme="1"/>
      <name val="Pro"/>
      <charset val="222"/>
    </font>
    <font>
      <sz val="11"/>
      <color theme="0"/>
      <name val="Pro"/>
      <charset val="222"/>
    </font>
    <font>
      <sz val="10"/>
      <color theme="0"/>
      <name val="Prompt"/>
    </font>
    <font>
      <sz val="11"/>
      <color theme="1"/>
      <name val="Calibri"/>
      <family val="2"/>
      <scheme val="minor"/>
    </font>
    <font>
      <sz val="11"/>
      <color theme="0"/>
      <name val="Prompt"/>
    </font>
    <font>
      <sz val="12"/>
      <color theme="1"/>
      <name val="Prompt"/>
    </font>
    <font>
      <sz val="16"/>
      <color theme="1"/>
      <name val="Prompt"/>
    </font>
    <font>
      <b/>
      <sz val="16"/>
      <color rgb="FFFFFFFF"/>
      <name val="Prompt"/>
    </font>
    <font>
      <sz val="16"/>
      <color rgb="FF000000"/>
      <name val="Prompt"/>
    </font>
    <font>
      <b/>
      <sz val="16"/>
      <color rgb="FFFF0000"/>
      <name val="Prompt"/>
    </font>
    <font>
      <sz val="11"/>
      <color rgb="FFFF0000"/>
      <name val="Calibri"/>
      <family val="2"/>
      <charset val="222"/>
    </font>
    <font>
      <b/>
      <sz val="16"/>
      <color theme="1"/>
      <name val="Prompt"/>
    </font>
    <font>
      <sz val="11"/>
      <color theme="1"/>
      <name val="Calibri"/>
      <family val="2"/>
      <charset val="222"/>
    </font>
    <font>
      <b/>
      <sz val="16"/>
      <color theme="0"/>
      <name val="Prompt"/>
    </font>
    <font>
      <u val="singleAccounting"/>
      <sz val="11"/>
      <color theme="1"/>
      <name val="Pro"/>
      <charset val="222"/>
    </font>
    <font>
      <sz val="10"/>
      <color theme="0"/>
      <name val="Arial"/>
      <family val="2"/>
    </font>
    <font>
      <sz val="16"/>
      <name val="Prompt"/>
    </font>
    <font>
      <sz val="13"/>
      <color rgb="FF002060"/>
      <name val="Prompt"/>
    </font>
    <font>
      <sz val="12"/>
      <color theme="1" tint="0.499984740745262"/>
      <name val="Prompt"/>
    </font>
  </fonts>
  <fills count="35">
    <fill>
      <patternFill patternType="none"/>
    </fill>
    <fill>
      <patternFill patternType="gray125"/>
    </fill>
    <fill>
      <patternFill patternType="solid">
        <fgColor rgb="FF084297"/>
        <bgColor indexed="64"/>
      </patternFill>
    </fill>
    <fill>
      <patternFill patternType="solid">
        <fgColor rgb="FF387BB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FEBF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7FBD1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54">
    <border>
      <left/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ck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thin">
        <color rgb="FFE7E7E7"/>
      </left>
      <right style="thin">
        <color rgb="FFE7E7E7"/>
      </right>
      <top style="thin">
        <color rgb="FFE7E7E7"/>
      </top>
      <bottom style="thin">
        <color rgb="FFE7E7E7"/>
      </bottom>
      <diagonal/>
    </border>
    <border>
      <left style="thin">
        <color rgb="FFE7E7E7"/>
      </left>
      <right/>
      <top style="thin">
        <color rgb="FFE7E7E7"/>
      </top>
      <bottom style="thin">
        <color rgb="FFFFFFFF"/>
      </bottom>
      <diagonal/>
    </border>
    <border>
      <left/>
      <right/>
      <top style="thin">
        <color rgb="FFE7E7E7"/>
      </top>
      <bottom style="thin">
        <color rgb="FFFFFFFF"/>
      </bottom>
      <diagonal/>
    </border>
    <border>
      <left/>
      <right style="thin">
        <color rgb="FFE7E7E7"/>
      </right>
      <top style="thin">
        <color rgb="FFE7E7E7"/>
      </top>
      <bottom style="thin">
        <color rgb="FFFFFFFF"/>
      </bottom>
      <diagonal/>
    </border>
    <border>
      <left style="thin">
        <color rgb="FFE7E7E7"/>
      </left>
      <right/>
      <top style="thin">
        <color rgb="FFFFFFFF"/>
      </top>
      <bottom style="thin">
        <color rgb="FFE7E7E7"/>
      </bottom>
      <diagonal/>
    </border>
    <border>
      <left/>
      <right/>
      <top style="thin">
        <color rgb="FFFFFFFF"/>
      </top>
      <bottom style="thin">
        <color rgb="FFE7E7E7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E7E7E7"/>
      </right>
      <top style="thin">
        <color rgb="FFFFFFFF"/>
      </top>
      <bottom style="thin">
        <color rgb="FFE7E7E7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medium">
        <color rgb="FF1F38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Border="0" applyAlignment="0" applyProtection="0"/>
    <xf numFmtId="9" fontId="1" fillId="0" borderId="0" applyBorder="0" applyAlignment="0" applyProtection="0"/>
    <xf numFmtId="164" fontId="38" fillId="0" borderId="0" applyFont="0" applyFill="0" applyBorder="0" applyAlignment="0" applyProtection="0"/>
    <xf numFmtId="0" fontId="38" fillId="0" borderId="0"/>
  </cellStyleXfs>
  <cellXfs count="309">
    <xf numFmtId="0" fontId="0" fillId="0" borderId="0" xfId="0"/>
    <xf numFmtId="14" fontId="3" fillId="4" borderId="6" xfId="0" applyNumberFormat="1" applyFont="1" applyFill="1" applyBorder="1" applyAlignment="1">
      <alignment horizontal="left" vertical="center"/>
    </xf>
    <xf numFmtId="3" fontId="3" fillId="4" borderId="7" xfId="0" applyNumberFormat="1" applyFont="1" applyFill="1" applyBorder="1" applyAlignment="1">
      <alignment horizontal="right" vertical="center" readingOrder="1"/>
    </xf>
    <xf numFmtId="0" fontId="3" fillId="4" borderId="7" xfId="0" applyFont="1" applyFill="1" applyBorder="1" applyAlignment="1">
      <alignment horizontal="left" vertical="center" readingOrder="1"/>
    </xf>
    <xf numFmtId="3" fontId="3" fillId="4" borderId="8" xfId="0" applyNumberFormat="1" applyFont="1" applyFill="1" applyBorder="1" applyAlignment="1">
      <alignment horizontal="right" vertical="center" readingOrder="1"/>
    </xf>
    <xf numFmtId="14" fontId="2" fillId="5" borderId="9" xfId="0" applyNumberFormat="1" applyFont="1" applyFill="1" applyBorder="1" applyAlignment="1">
      <alignment horizontal="left" vertical="center"/>
    </xf>
    <xf numFmtId="3" fontId="2" fillId="5" borderId="10" xfId="0" applyNumberFormat="1" applyFont="1" applyFill="1" applyBorder="1" applyAlignment="1">
      <alignment horizontal="right" vertical="center" readingOrder="1"/>
    </xf>
    <xf numFmtId="0" fontId="2" fillId="5" borderId="11" xfId="0" applyFont="1" applyFill="1" applyBorder="1" applyAlignment="1">
      <alignment horizontal="left" vertical="center" readingOrder="1"/>
    </xf>
    <xf numFmtId="0" fontId="3" fillId="4" borderId="15" xfId="0" applyFont="1" applyFill="1" applyBorder="1" applyAlignment="1">
      <alignment horizontal="left"/>
    </xf>
    <xf numFmtId="3" fontId="3" fillId="4" borderId="16" xfId="0" applyNumberFormat="1" applyFont="1" applyFill="1" applyBorder="1" applyAlignment="1">
      <alignment horizontal="right" vertical="center" readingOrder="1"/>
    </xf>
    <xf numFmtId="0" fontId="3" fillId="4" borderId="17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3" fontId="3" fillId="4" borderId="7" xfId="0" applyNumberFormat="1" applyFont="1" applyFill="1" applyBorder="1" applyAlignment="1">
      <alignment horizontal="left" vertical="center" readingOrder="1"/>
    </xf>
    <xf numFmtId="0" fontId="3" fillId="4" borderId="19" xfId="0" applyFont="1" applyFill="1" applyBorder="1" applyAlignment="1">
      <alignment horizontal="left"/>
    </xf>
    <xf numFmtId="3" fontId="3" fillId="4" borderId="10" xfId="0" applyNumberFormat="1" applyFont="1" applyFill="1" applyBorder="1" applyAlignment="1">
      <alignment horizontal="right" vertical="center" readingOrder="1"/>
    </xf>
    <xf numFmtId="0" fontId="3" fillId="4" borderId="18" xfId="0" applyFont="1" applyFill="1" applyBorder="1" applyAlignment="1">
      <alignment horizontal="left" vertical="center" readingOrder="1"/>
    </xf>
    <xf numFmtId="3" fontId="3" fillId="4" borderId="18" xfId="0" applyNumberFormat="1" applyFont="1" applyFill="1" applyBorder="1" applyAlignment="1">
      <alignment horizontal="right" vertical="center" readingOrder="1"/>
    </xf>
    <xf numFmtId="14" fontId="2" fillId="5" borderId="19" xfId="0" applyNumberFormat="1" applyFont="1" applyFill="1" applyBorder="1" applyAlignment="1">
      <alignment horizontal="left" vertical="center"/>
    </xf>
    <xf numFmtId="3" fontId="2" fillId="5" borderId="19" xfId="0" applyNumberFormat="1" applyFont="1" applyFill="1" applyBorder="1" applyAlignment="1">
      <alignment horizontal="right" vertical="center" readingOrder="1"/>
    </xf>
    <xf numFmtId="0" fontId="2" fillId="5" borderId="16" xfId="0" applyFont="1" applyFill="1" applyBorder="1" applyAlignment="1">
      <alignment horizontal="left" vertical="center" readingOrder="1"/>
    </xf>
    <xf numFmtId="3" fontId="2" fillId="5" borderId="8" xfId="0" applyNumberFormat="1" applyFont="1" applyFill="1" applyBorder="1" applyAlignment="1">
      <alignment horizontal="left" vertical="center" readingOrder="1"/>
    </xf>
    <xf numFmtId="0" fontId="3" fillId="4" borderId="20" xfId="0" applyFont="1" applyFill="1" applyBorder="1" applyAlignment="1">
      <alignment horizontal="left" vertical="center" readingOrder="1"/>
    </xf>
    <xf numFmtId="3" fontId="3" fillId="4" borderId="21" xfId="0" applyNumberFormat="1" applyFont="1" applyFill="1" applyBorder="1" applyAlignment="1">
      <alignment horizontal="right" vertical="center" readingOrder="1"/>
    </xf>
    <xf numFmtId="0" fontId="3" fillId="4" borderId="6" xfId="0" applyFont="1" applyFill="1" applyBorder="1" applyAlignment="1">
      <alignment horizontal="left" vertical="center" readingOrder="1"/>
    </xf>
    <xf numFmtId="14" fontId="2" fillId="5" borderId="18" xfId="0" applyNumberFormat="1" applyFont="1" applyFill="1" applyBorder="1" applyAlignment="1">
      <alignment horizontal="left" vertical="center"/>
    </xf>
    <xf numFmtId="3" fontId="2" fillId="5" borderId="18" xfId="0" applyNumberFormat="1" applyFont="1" applyFill="1" applyBorder="1" applyAlignment="1">
      <alignment horizontal="right" vertical="center" readingOrder="1"/>
    </xf>
    <xf numFmtId="14" fontId="5" fillId="3" borderId="12" xfId="0" applyNumberFormat="1" applyFont="1" applyFill="1" applyBorder="1" applyAlignment="1">
      <alignment horizontal="left" vertical="center"/>
    </xf>
    <xf numFmtId="3" fontId="5" fillId="3" borderId="13" xfId="0" applyNumberFormat="1" applyFont="1" applyFill="1" applyBorder="1" applyAlignment="1">
      <alignment horizontal="right" vertical="center" readingOrder="1"/>
    </xf>
    <xf numFmtId="0" fontId="5" fillId="3" borderId="13" xfId="0" applyFont="1" applyFill="1" applyBorder="1" applyAlignment="1">
      <alignment horizontal="left" vertical="center" readingOrder="1"/>
    </xf>
    <xf numFmtId="3" fontId="5" fillId="3" borderId="13" xfId="0" applyNumberFormat="1" applyFont="1" applyFill="1" applyBorder="1" applyAlignment="1">
      <alignment horizontal="left" vertical="center" readingOrder="1"/>
    </xf>
    <xf numFmtId="0" fontId="6" fillId="0" borderId="0" xfId="0" applyFont="1"/>
    <xf numFmtId="14" fontId="5" fillId="3" borderId="4" xfId="0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readingOrder="1"/>
    </xf>
    <xf numFmtId="14" fontId="5" fillId="3" borderId="0" xfId="0" applyNumberFormat="1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 vertical="center" readingOrder="1"/>
    </xf>
    <xf numFmtId="0" fontId="5" fillId="6" borderId="7" xfId="0" applyFont="1" applyFill="1" applyBorder="1" applyAlignment="1">
      <alignment horizontal="left" vertical="center" readingOrder="1"/>
    </xf>
    <xf numFmtId="3" fontId="5" fillId="6" borderId="8" xfId="0" applyNumberFormat="1" applyFont="1" applyFill="1" applyBorder="1" applyAlignment="1">
      <alignment horizontal="left" vertical="center" readingOrder="1"/>
    </xf>
    <xf numFmtId="14" fontId="5" fillId="3" borderId="24" xfId="0" applyNumberFormat="1" applyFont="1" applyFill="1" applyBorder="1" applyAlignment="1">
      <alignment horizontal="left" vertical="center"/>
    </xf>
    <xf numFmtId="3" fontId="5" fillId="3" borderId="25" xfId="0" applyNumberFormat="1" applyFont="1" applyFill="1" applyBorder="1" applyAlignment="1">
      <alignment horizontal="right" vertical="center" readingOrder="1"/>
    </xf>
    <xf numFmtId="0" fontId="5" fillId="3" borderId="26" xfId="0" applyFont="1" applyFill="1" applyBorder="1" applyAlignment="1">
      <alignment horizontal="left" vertical="center" readingOrder="1"/>
    </xf>
    <xf numFmtId="3" fontId="5" fillId="3" borderId="27" xfId="0" applyNumberFormat="1" applyFont="1" applyFill="1" applyBorder="1" applyAlignment="1">
      <alignment horizontal="left" vertical="center" readingOrder="1"/>
    </xf>
    <xf numFmtId="0" fontId="7" fillId="9" borderId="18" xfId="0" applyFont="1" applyFill="1" applyBorder="1" applyAlignment="1">
      <alignment horizontal="left" vertical="center" wrapText="1" readingOrder="1"/>
    </xf>
    <xf numFmtId="37" fontId="7" fillId="9" borderId="18" xfId="0" applyNumberFormat="1" applyFont="1" applyFill="1" applyBorder="1" applyAlignment="1">
      <alignment horizontal="right" vertical="center" wrapText="1" indent="1"/>
    </xf>
    <xf numFmtId="37" fontId="8" fillId="9" borderId="14" xfId="0" applyNumberFormat="1" applyFont="1" applyFill="1" applyBorder="1" applyAlignment="1">
      <alignment horizontal="right" vertical="center" wrapText="1" indent="1"/>
    </xf>
    <xf numFmtId="165" fontId="7" fillId="9" borderId="18" xfId="0" applyNumberFormat="1" applyFont="1" applyFill="1" applyBorder="1" applyAlignment="1">
      <alignment horizontal="center"/>
    </xf>
    <xf numFmtId="166" fontId="9" fillId="11" borderId="28" xfId="0" applyNumberFormat="1" applyFont="1" applyFill="1" applyBorder="1" applyAlignment="1">
      <alignment vertical="center" wrapText="1" readingOrder="1"/>
    </xf>
    <xf numFmtId="37" fontId="9" fillId="11" borderId="32" xfId="0" applyNumberFormat="1" applyFont="1" applyFill="1" applyBorder="1" applyAlignment="1">
      <alignment vertical="center" wrapText="1" readingOrder="1"/>
    </xf>
    <xf numFmtId="37" fontId="9" fillId="11" borderId="33" xfId="0" applyNumberFormat="1" applyFont="1" applyFill="1" applyBorder="1" applyAlignment="1">
      <alignment vertical="center" wrapText="1" readingOrder="1"/>
    </xf>
    <xf numFmtId="37" fontId="9" fillId="11" borderId="34" xfId="0" applyNumberFormat="1" applyFont="1" applyFill="1" applyBorder="1" applyAlignment="1">
      <alignment vertical="center" wrapText="1" readingOrder="1"/>
    </xf>
    <xf numFmtId="165" fontId="9" fillId="11" borderId="35" xfId="0" applyNumberFormat="1" applyFont="1" applyFill="1" applyBorder="1" applyAlignment="1">
      <alignment horizontal="center" vertical="center" wrapText="1" readingOrder="1"/>
    </xf>
    <xf numFmtId="37" fontId="8" fillId="9" borderId="18" xfId="0" applyNumberFormat="1" applyFont="1" applyFill="1" applyBorder="1" applyAlignment="1">
      <alignment horizontal="right" wrapText="1"/>
    </xf>
    <xf numFmtId="165" fontId="7" fillId="9" borderId="17" xfId="0" applyNumberFormat="1" applyFont="1" applyFill="1" applyBorder="1" applyAlignment="1">
      <alignment horizontal="center"/>
    </xf>
    <xf numFmtId="37" fontId="8" fillId="9" borderId="14" xfId="0" applyNumberFormat="1" applyFont="1" applyFill="1" applyBorder="1" applyAlignment="1">
      <alignment horizontal="right" wrapText="1"/>
    </xf>
    <xf numFmtId="166" fontId="10" fillId="12" borderId="15" xfId="0" applyNumberFormat="1" applyFont="1" applyFill="1" applyBorder="1" applyAlignment="1">
      <alignment horizontal="left" vertical="center" wrapText="1" readingOrder="1"/>
    </xf>
    <xf numFmtId="37" fontId="9" fillId="12" borderId="15" xfId="0" applyNumberFormat="1" applyFont="1" applyFill="1" applyBorder="1" applyAlignment="1">
      <alignment horizontal="right" wrapText="1"/>
    </xf>
    <xf numFmtId="37" fontId="9" fillId="12" borderId="18" xfId="0" applyNumberFormat="1" applyFont="1" applyFill="1" applyBorder="1" applyAlignment="1">
      <alignment horizontal="right" wrapText="1"/>
    </xf>
    <xf numFmtId="165" fontId="9" fillId="12" borderId="18" xfId="0" applyNumberFormat="1" applyFont="1" applyFill="1" applyBorder="1" applyAlignment="1">
      <alignment horizontal="center" wrapText="1"/>
    </xf>
    <xf numFmtId="166" fontId="9" fillId="11" borderId="36" xfId="0" applyNumberFormat="1" applyFont="1" applyFill="1" applyBorder="1" applyAlignment="1">
      <alignment vertical="center" wrapText="1" readingOrder="1"/>
    </xf>
    <xf numFmtId="37" fontId="9" fillId="11" borderId="13" xfId="0" applyNumberFormat="1" applyFont="1" applyFill="1" applyBorder="1" applyAlignment="1">
      <alignment vertical="center" wrapText="1" readingOrder="1"/>
    </xf>
    <xf numFmtId="165" fontId="9" fillId="11" borderId="14" xfId="0" applyNumberFormat="1" applyFont="1" applyFill="1" applyBorder="1" applyAlignment="1">
      <alignment horizontal="center" vertical="center" wrapText="1" readingOrder="1"/>
    </xf>
    <xf numFmtId="165" fontId="9" fillId="12" borderId="15" xfId="0" applyNumberFormat="1" applyFont="1" applyFill="1" applyBorder="1" applyAlignment="1">
      <alignment horizontal="center" wrapText="1"/>
    </xf>
    <xf numFmtId="166" fontId="9" fillId="11" borderId="18" xfId="0" applyNumberFormat="1" applyFont="1" applyFill="1" applyBorder="1" applyAlignment="1">
      <alignment vertical="center" wrapText="1" readingOrder="1"/>
    </xf>
    <xf numFmtId="37" fontId="9" fillId="11" borderId="12" xfId="0" applyNumberFormat="1" applyFont="1" applyFill="1" applyBorder="1" applyAlignment="1">
      <alignment vertical="center" wrapText="1" readingOrder="1"/>
    </xf>
    <xf numFmtId="0" fontId="7" fillId="9" borderId="18" xfId="0" applyFont="1" applyFill="1" applyBorder="1" applyAlignment="1">
      <alignment vertical="center"/>
    </xf>
    <xf numFmtId="37" fontId="8" fillId="9" borderId="18" xfId="0" applyNumberFormat="1" applyFont="1" applyFill="1" applyBorder="1" applyAlignment="1">
      <alignment horizontal="right" vertical="center" wrapText="1" indent="1"/>
    </xf>
    <xf numFmtId="166" fontId="10" fillId="12" borderId="18" xfId="0" applyNumberFormat="1" applyFont="1" applyFill="1" applyBorder="1" applyAlignment="1">
      <alignment horizontal="left" vertical="center" wrapText="1" readingOrder="1"/>
    </xf>
    <xf numFmtId="37" fontId="9" fillId="12" borderId="18" xfId="0" applyNumberFormat="1" applyFont="1" applyFill="1" applyBorder="1" applyAlignment="1">
      <alignment horizontal="right" vertical="center" wrapText="1" indent="1"/>
    </xf>
    <xf numFmtId="165" fontId="7" fillId="12" borderId="18" xfId="0" applyNumberFormat="1" applyFont="1" applyFill="1" applyBorder="1" applyAlignment="1">
      <alignment horizontal="center"/>
    </xf>
    <xf numFmtId="0" fontId="11" fillId="8" borderId="18" xfId="0" applyFont="1" applyFill="1" applyBorder="1" applyAlignment="1">
      <alignment horizontal="left" vertical="center" wrapText="1" readingOrder="1"/>
    </xf>
    <xf numFmtId="0" fontId="11" fillId="8" borderId="18" xfId="0" applyFont="1" applyFill="1" applyBorder="1" applyAlignment="1">
      <alignment horizontal="center" vertical="center" wrapText="1" readingOrder="1"/>
    </xf>
    <xf numFmtId="166" fontId="11" fillId="8" borderId="18" xfId="0" applyNumberFormat="1" applyFont="1" applyFill="1" applyBorder="1" applyAlignment="1">
      <alignment horizontal="left" vertical="center" wrapText="1" readingOrder="1"/>
    </xf>
    <xf numFmtId="37" fontId="11" fillId="8" borderId="18" xfId="0" applyNumberFormat="1" applyFont="1" applyFill="1" applyBorder="1" applyAlignment="1">
      <alignment horizontal="right" wrapText="1"/>
    </xf>
    <xf numFmtId="165" fontId="11" fillId="8" borderId="18" xfId="0" applyNumberFormat="1" applyFont="1" applyFill="1" applyBorder="1" applyAlignment="1">
      <alignment horizontal="center" vertical="center" wrapText="1"/>
    </xf>
    <xf numFmtId="166" fontId="12" fillId="0" borderId="19" xfId="0" applyNumberFormat="1" applyFont="1" applyBorder="1" applyAlignment="1">
      <alignment vertical="center" wrapText="1"/>
    </xf>
    <xf numFmtId="37" fontId="12" fillId="0" borderId="19" xfId="0" applyNumberFormat="1" applyFont="1" applyBorder="1" applyAlignment="1">
      <alignment horizontal="right" vertical="center" wrapText="1" indent="1"/>
    </xf>
    <xf numFmtId="37" fontId="12" fillId="10" borderId="19" xfId="0" applyNumberFormat="1" applyFont="1" applyFill="1" applyBorder="1" applyAlignment="1">
      <alignment horizontal="right" vertical="center" wrapText="1" indent="1"/>
    </xf>
    <xf numFmtId="165" fontId="12" fillId="10" borderId="19" xfId="0" applyNumberFormat="1" applyFont="1" applyFill="1" applyBorder="1" applyAlignment="1">
      <alignment horizontal="center"/>
    </xf>
    <xf numFmtId="166" fontId="11" fillId="6" borderId="28" xfId="0" applyNumberFormat="1" applyFont="1" applyFill="1" applyBorder="1" applyAlignment="1">
      <alignment vertical="center" wrapText="1" readingOrder="1"/>
    </xf>
    <xf numFmtId="37" fontId="11" fillId="6" borderId="29" xfId="0" applyNumberFormat="1" applyFont="1" applyFill="1" applyBorder="1" applyAlignment="1">
      <alignment vertical="center" wrapText="1" readingOrder="1"/>
    </xf>
    <xf numFmtId="37" fontId="11" fillId="6" borderId="30" xfId="0" applyNumberFormat="1" applyFont="1" applyFill="1" applyBorder="1" applyAlignment="1">
      <alignment vertical="center" wrapText="1" readingOrder="1"/>
    </xf>
    <xf numFmtId="165" fontId="11" fillId="6" borderId="31" xfId="0" applyNumberFormat="1" applyFont="1" applyFill="1" applyBorder="1" applyAlignment="1">
      <alignment horizontal="center" vertical="center" wrapText="1" readingOrder="1"/>
    </xf>
    <xf numFmtId="3" fontId="11" fillId="6" borderId="18" xfId="0" applyNumberFormat="1" applyFont="1" applyFill="1" applyBorder="1" applyAlignment="1">
      <alignment horizontal="right" wrapText="1" readingOrder="1"/>
    </xf>
    <xf numFmtId="37" fontId="11" fillId="6" borderId="18" xfId="0" applyNumberFormat="1" applyFont="1" applyFill="1" applyBorder="1" applyAlignment="1">
      <alignment horizontal="right" wrapText="1"/>
    </xf>
    <xf numFmtId="165" fontId="11" fillId="6" borderId="18" xfId="0" applyNumberFormat="1" applyFont="1" applyFill="1" applyBorder="1" applyAlignment="1">
      <alignment horizontal="center" vertical="center" wrapText="1"/>
    </xf>
    <xf numFmtId="3" fontId="11" fillId="13" borderId="18" xfId="0" applyNumberFormat="1" applyFont="1" applyFill="1" applyBorder="1" applyAlignment="1">
      <alignment horizontal="right" wrapText="1" readingOrder="1"/>
    </xf>
    <xf numFmtId="37" fontId="11" fillId="13" borderId="18" xfId="0" applyNumberFormat="1" applyFont="1" applyFill="1" applyBorder="1" applyAlignment="1">
      <alignment horizontal="right" wrapText="1"/>
    </xf>
    <xf numFmtId="165" fontId="11" fillId="13" borderId="18" xfId="0" applyNumberFormat="1" applyFont="1" applyFill="1" applyBorder="1" applyAlignment="1">
      <alignment horizontal="center" vertical="center" wrapText="1"/>
    </xf>
    <xf numFmtId="0" fontId="13" fillId="17" borderId="0" xfId="0" applyFont="1" applyFill="1" applyAlignment="1">
      <alignment vertical="top" wrapText="1"/>
    </xf>
    <xf numFmtId="0" fontId="14" fillId="18" borderId="0" xfId="0" applyFont="1" applyFill="1" applyAlignment="1">
      <alignment vertical="top" wrapText="1"/>
    </xf>
    <xf numFmtId="0" fontId="15" fillId="6" borderId="37" xfId="0" applyFont="1" applyFill="1" applyBorder="1" applyAlignment="1">
      <alignment vertical="top" wrapText="1"/>
    </xf>
    <xf numFmtId="0" fontId="17" fillId="16" borderId="0" xfId="0" applyFont="1" applyFill="1"/>
    <xf numFmtId="0" fontId="19" fillId="16" borderId="0" xfId="0" applyFont="1" applyFill="1"/>
    <xf numFmtId="0" fontId="17" fillId="15" borderId="0" xfId="0" applyFont="1" applyFill="1"/>
    <xf numFmtId="0" fontId="22" fillId="16" borderId="0" xfId="0" applyFont="1" applyFill="1"/>
    <xf numFmtId="2" fontId="17" fillId="16" borderId="0" xfId="0" applyNumberFormat="1" applyFont="1" applyFill="1"/>
    <xf numFmtId="0" fontId="17" fillId="0" borderId="0" xfId="0" applyFont="1"/>
    <xf numFmtId="166" fontId="17" fillId="0" borderId="0" xfId="0" applyNumberFormat="1" applyFont="1"/>
    <xf numFmtId="2" fontId="17" fillId="0" borderId="0" xfId="0" applyNumberFormat="1" applyFont="1"/>
    <xf numFmtId="9" fontId="26" fillId="0" borderId="0" xfId="2" applyFont="1"/>
    <xf numFmtId="0" fontId="18" fillId="16" borderId="42" xfId="0" applyFont="1" applyFill="1" applyBorder="1" applyAlignment="1">
      <alignment horizontal="center"/>
    </xf>
    <xf numFmtId="0" fontId="19" fillId="21" borderId="0" xfId="0" applyFont="1" applyFill="1" applyAlignment="1">
      <alignment vertical="center"/>
    </xf>
    <xf numFmtId="2" fontId="19" fillId="21" borderId="0" xfId="0" applyNumberFormat="1" applyFont="1" applyFill="1" applyAlignment="1">
      <alignment vertical="center"/>
    </xf>
    <xf numFmtId="0" fontId="19" fillId="21" borderId="42" xfId="0" applyFont="1" applyFill="1" applyBorder="1" applyAlignment="1">
      <alignment vertical="center"/>
    </xf>
    <xf numFmtId="0" fontId="17" fillId="15" borderId="41" xfId="0" applyFont="1" applyFill="1" applyBorder="1" applyAlignment="1">
      <alignment vertical="center"/>
    </xf>
    <xf numFmtId="0" fontId="17" fillId="19" borderId="42" xfId="0" applyFont="1" applyFill="1" applyBorder="1" applyAlignment="1">
      <alignment horizontal="left" vertical="center" indent="2"/>
    </xf>
    <xf numFmtId="166" fontId="17" fillId="16" borderId="0" xfId="1" applyNumberFormat="1" applyFont="1" applyFill="1" applyBorder="1" applyAlignment="1">
      <alignment vertical="center"/>
    </xf>
    <xf numFmtId="0" fontId="17" fillId="16" borderId="42" xfId="0" applyFont="1" applyFill="1" applyBorder="1" applyAlignment="1">
      <alignment horizontal="left" vertical="center" indent="2"/>
    </xf>
    <xf numFmtId="166" fontId="19" fillId="21" borderId="0" xfId="1" applyNumberFormat="1" applyFont="1" applyFill="1" applyBorder="1" applyAlignment="1">
      <alignment vertical="center"/>
    </xf>
    <xf numFmtId="0" fontId="19" fillId="21" borderId="42" xfId="0" applyFont="1" applyFill="1" applyBorder="1" applyAlignment="1">
      <alignment horizontal="left" vertical="center" indent="2"/>
    </xf>
    <xf numFmtId="0" fontId="23" fillId="19" borderId="42" xfId="0" applyFont="1" applyFill="1" applyBorder="1" applyAlignment="1">
      <alignment horizontal="left" vertical="center" wrapText="1" indent="2"/>
    </xf>
    <xf numFmtId="0" fontId="23" fillId="19" borderId="42" xfId="0" applyFont="1" applyFill="1" applyBorder="1" applyAlignment="1">
      <alignment horizontal="left" vertical="center" indent="2"/>
    </xf>
    <xf numFmtId="0" fontId="23" fillId="16" borderId="42" xfId="0" applyFont="1" applyFill="1" applyBorder="1" applyAlignment="1">
      <alignment horizontal="left" vertical="center" indent="2"/>
    </xf>
    <xf numFmtId="166" fontId="19" fillId="22" borderId="0" xfId="1" applyNumberFormat="1" applyFont="1" applyFill="1" applyBorder="1" applyAlignment="1">
      <alignment vertical="center"/>
    </xf>
    <xf numFmtId="0" fontId="24" fillId="22" borderId="42" xfId="0" applyFont="1" applyFill="1" applyBorder="1" applyAlignment="1">
      <alignment horizontal="left" vertical="center" indent="2"/>
    </xf>
    <xf numFmtId="166" fontId="22" fillId="20" borderId="0" xfId="1" applyNumberFormat="1" applyFont="1" applyFill="1" applyBorder="1" applyAlignment="1">
      <alignment vertical="center"/>
    </xf>
    <xf numFmtId="166" fontId="22" fillId="16" borderId="0" xfId="1" applyNumberFormat="1" applyFont="1" applyFill="1" applyBorder="1" applyAlignment="1">
      <alignment vertical="center"/>
    </xf>
    <xf numFmtId="9" fontId="22" fillId="20" borderId="0" xfId="2" applyFont="1" applyFill="1" applyBorder="1" applyAlignment="1">
      <alignment vertical="center"/>
    </xf>
    <xf numFmtId="166" fontId="27" fillId="25" borderId="44" xfId="1" applyNumberFormat="1" applyFont="1" applyFill="1" applyBorder="1" applyAlignment="1">
      <alignment vertical="center"/>
    </xf>
    <xf numFmtId="2" fontId="20" fillId="20" borderId="44" xfId="0" applyNumberFormat="1" applyFont="1" applyFill="1" applyBorder="1" applyAlignment="1">
      <alignment horizontal="left" vertical="center" indent="2"/>
    </xf>
    <xf numFmtId="0" fontId="23" fillId="19" borderId="45" xfId="0" applyFont="1" applyFill="1" applyBorder="1" applyAlignment="1">
      <alignment horizontal="left" vertical="center" indent="2"/>
    </xf>
    <xf numFmtId="0" fontId="16" fillId="21" borderId="41" xfId="0" applyFont="1" applyFill="1" applyBorder="1" applyAlignment="1">
      <alignment vertical="center"/>
    </xf>
    <xf numFmtId="166" fontId="17" fillId="24" borderId="0" xfId="1" applyNumberFormat="1" applyFont="1" applyFill="1" applyBorder="1" applyAlignment="1">
      <alignment vertical="center"/>
    </xf>
    <xf numFmtId="166" fontId="22" fillId="24" borderId="0" xfId="1" applyNumberFormat="1" applyFont="1" applyFill="1" applyBorder="1" applyAlignment="1">
      <alignment vertical="center"/>
    </xf>
    <xf numFmtId="2" fontId="23" fillId="15" borderId="0" xfId="0" applyNumberFormat="1" applyFont="1" applyFill="1" applyAlignment="1">
      <alignment horizontal="left" vertical="center" indent="2"/>
    </xf>
    <xf numFmtId="0" fontId="16" fillId="16" borderId="0" xfId="0" applyFont="1" applyFill="1" applyAlignment="1">
      <alignment horizontal="left" vertical="center" wrapText="1"/>
    </xf>
    <xf numFmtId="0" fontId="16" fillId="16" borderId="42" xfId="0" applyFont="1" applyFill="1" applyBorder="1" applyAlignment="1">
      <alignment horizontal="left" vertical="center" wrapText="1"/>
    </xf>
    <xf numFmtId="166" fontId="26" fillId="20" borderId="44" xfId="1" applyNumberFormat="1" applyFont="1" applyFill="1" applyBorder="1" applyAlignment="1">
      <alignment vertical="center"/>
    </xf>
    <xf numFmtId="0" fontId="29" fillId="16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29" fillId="16" borderId="41" xfId="0" applyFont="1" applyFill="1" applyBorder="1" applyAlignment="1">
      <alignment vertical="center"/>
    </xf>
    <xf numFmtId="0" fontId="29" fillId="16" borderId="42" xfId="0" applyFont="1" applyFill="1" applyBorder="1" applyAlignment="1">
      <alignment vertical="center"/>
    </xf>
    <xf numFmtId="166" fontId="26" fillId="24" borderId="0" xfId="1" applyNumberFormat="1" applyFont="1" applyFill="1" applyBorder="1" applyAlignment="1">
      <alignment vertical="center"/>
    </xf>
    <xf numFmtId="0" fontId="17" fillId="19" borderId="42" xfId="0" applyFont="1" applyFill="1" applyBorder="1" applyAlignment="1">
      <alignment vertical="center"/>
    </xf>
    <xf numFmtId="166" fontId="26" fillId="16" borderId="0" xfId="1" applyNumberFormat="1" applyFont="1" applyFill="1" applyBorder="1" applyAlignment="1">
      <alignment vertical="center"/>
    </xf>
    <xf numFmtId="0" fontId="17" fillId="16" borderId="42" xfId="0" applyFont="1" applyFill="1" applyBorder="1" applyAlignment="1">
      <alignment vertical="center"/>
    </xf>
    <xf numFmtId="166" fontId="26" fillId="15" borderId="0" xfId="1" applyNumberFormat="1" applyFont="1" applyFill="1" applyBorder="1" applyAlignment="1">
      <alignment vertical="center"/>
    </xf>
    <xf numFmtId="0" fontId="31" fillId="16" borderId="0" xfId="0" applyFont="1" applyFill="1" applyAlignment="1">
      <alignment vertical="center"/>
    </xf>
    <xf numFmtId="166" fontId="23" fillId="15" borderId="0" xfId="1" applyNumberFormat="1" applyFont="1" applyFill="1" applyBorder="1" applyAlignment="1">
      <alignment vertical="center"/>
    </xf>
    <xf numFmtId="0" fontId="23" fillId="19" borderId="42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166" fontId="34" fillId="15" borderId="0" xfId="1" applyNumberFormat="1" applyFont="1" applyFill="1" applyBorder="1" applyAlignment="1">
      <alignment vertical="center"/>
    </xf>
    <xf numFmtId="166" fontId="26" fillId="20" borderId="0" xfId="1" applyNumberFormat="1" applyFont="1" applyFill="1" applyBorder="1" applyAlignment="1">
      <alignment vertical="center"/>
    </xf>
    <xf numFmtId="9" fontId="26" fillId="24" borderId="0" xfId="2" applyFont="1" applyFill="1" applyBorder="1" applyAlignment="1">
      <alignment vertical="center"/>
    </xf>
    <xf numFmtId="0" fontId="17" fillId="19" borderId="45" xfId="0" applyFont="1" applyFill="1" applyBorder="1" applyAlignment="1">
      <alignment vertical="center" wrapText="1"/>
    </xf>
    <xf numFmtId="2" fontId="23" fillId="16" borderId="0" xfId="0" applyNumberFormat="1" applyFont="1" applyFill="1" applyAlignment="1">
      <alignment horizontal="left" vertical="center" indent="2"/>
    </xf>
    <xf numFmtId="2" fontId="23" fillId="16" borderId="0" xfId="0" applyNumberFormat="1" applyFont="1" applyFill="1" applyAlignment="1">
      <alignment horizontal="left" vertical="center"/>
    </xf>
    <xf numFmtId="0" fontId="23" fillId="20" borderId="0" xfId="0" applyFont="1" applyFill="1" applyAlignment="1">
      <alignment horizontal="left" vertical="center" indent="2"/>
    </xf>
    <xf numFmtId="0" fontId="23" fillId="20" borderId="44" xfId="0" applyFont="1" applyFill="1" applyBorder="1" applyAlignment="1">
      <alignment horizontal="left" vertical="center" indent="2"/>
    </xf>
    <xf numFmtId="0" fontId="35" fillId="0" borderId="0" xfId="0" applyFont="1"/>
    <xf numFmtId="0" fontId="36" fillId="0" borderId="0" xfId="0" applyFont="1"/>
    <xf numFmtId="10" fontId="30" fillId="4" borderId="18" xfId="0" applyNumberFormat="1" applyFont="1" applyFill="1" applyBorder="1" applyAlignment="1">
      <alignment vertical="center"/>
    </xf>
    <xf numFmtId="10" fontId="30" fillId="19" borderId="18" xfId="0" applyNumberFormat="1" applyFont="1" applyFill="1" applyBorder="1" applyAlignment="1">
      <alignment vertical="center"/>
    </xf>
    <xf numFmtId="0" fontId="35" fillId="16" borderId="0" xfId="0" applyFont="1" applyFill="1"/>
    <xf numFmtId="0" fontId="36" fillId="16" borderId="0" xfId="0" applyFont="1" applyFill="1"/>
    <xf numFmtId="0" fontId="30" fillId="19" borderId="0" xfId="0" applyFont="1" applyFill="1" applyAlignment="1">
      <alignment horizontal="center" vertical="center"/>
    </xf>
    <xf numFmtId="0" fontId="30" fillId="19" borderId="18" xfId="0" applyFont="1" applyFill="1" applyBorder="1" applyAlignment="1">
      <alignment horizontal="center" vertical="center"/>
    </xf>
    <xf numFmtId="167" fontId="30" fillId="24" borderId="18" xfId="0" applyNumberFormat="1" applyFont="1" applyFill="1" applyBorder="1" applyAlignment="1">
      <alignment vertical="center"/>
    </xf>
    <xf numFmtId="167" fontId="30" fillId="19" borderId="18" xfId="0" applyNumberFormat="1" applyFont="1" applyFill="1" applyBorder="1" applyAlignment="1">
      <alignment vertical="center"/>
    </xf>
    <xf numFmtId="0" fontId="30" fillId="4" borderId="14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167" fontId="30" fillId="4" borderId="18" xfId="0" applyNumberFormat="1" applyFont="1" applyFill="1" applyBorder="1" applyAlignment="1">
      <alignment vertical="center"/>
    </xf>
    <xf numFmtId="0" fontId="30" fillId="26" borderId="14" xfId="0" applyFont="1" applyFill="1" applyBorder="1" applyAlignment="1">
      <alignment horizontal="center"/>
    </xf>
    <xf numFmtId="0" fontId="30" fillId="26" borderId="18" xfId="0" applyFont="1" applyFill="1" applyBorder="1" applyAlignment="1">
      <alignment horizontal="center" vertical="center"/>
    </xf>
    <xf numFmtId="167" fontId="30" fillId="26" borderId="18" xfId="0" applyNumberFormat="1" applyFont="1" applyFill="1" applyBorder="1" applyAlignment="1">
      <alignment vertical="center"/>
    </xf>
    <xf numFmtId="10" fontId="30" fillId="26" borderId="18" xfId="0" applyNumberFormat="1" applyFont="1" applyFill="1" applyBorder="1" applyAlignment="1">
      <alignment vertical="center"/>
    </xf>
    <xf numFmtId="0" fontId="37" fillId="14" borderId="18" xfId="0" applyFont="1" applyFill="1" applyBorder="1" applyAlignment="1">
      <alignment horizontal="center" vertical="center"/>
    </xf>
    <xf numFmtId="0" fontId="36" fillId="14" borderId="39" xfId="0" applyFont="1" applyFill="1" applyBorder="1" applyAlignment="1">
      <alignment horizontal="center" vertical="center"/>
    </xf>
    <xf numFmtId="0" fontId="36" fillId="14" borderId="40" xfId="0" applyFont="1" applyFill="1" applyBorder="1" applyAlignment="1">
      <alignment horizontal="center" vertical="center"/>
    </xf>
    <xf numFmtId="167" fontId="35" fillId="16" borderId="0" xfId="0" applyNumberFormat="1" applyFont="1" applyFill="1"/>
    <xf numFmtId="167" fontId="35" fillId="16" borderId="42" xfId="0" applyNumberFormat="1" applyFont="1" applyFill="1" applyBorder="1"/>
    <xf numFmtId="10" fontId="35" fillId="24" borderId="44" xfId="0" applyNumberFormat="1" applyFont="1" applyFill="1" applyBorder="1"/>
    <xf numFmtId="167" fontId="35" fillId="16" borderId="44" xfId="0" applyNumberFormat="1" applyFont="1" applyFill="1" applyBorder="1"/>
    <xf numFmtId="167" fontId="35" fillId="16" borderId="45" xfId="0" applyNumberFormat="1" applyFont="1" applyFill="1" applyBorder="1"/>
    <xf numFmtId="166" fontId="32" fillId="16" borderId="0" xfId="1" applyNumberFormat="1" applyFont="1" applyFill="1" applyAlignment="1">
      <alignment vertical="center"/>
    </xf>
    <xf numFmtId="166" fontId="29" fillId="19" borderId="46" xfId="0" applyNumberFormat="1" applyFont="1" applyFill="1" applyBorder="1"/>
    <xf numFmtId="0" fontId="29" fillId="0" borderId="0" xfId="0" applyFont="1"/>
    <xf numFmtId="0" fontId="39" fillId="0" borderId="0" xfId="0" applyFont="1"/>
    <xf numFmtId="0" fontId="39" fillId="14" borderId="46" xfId="0" applyFont="1" applyFill="1" applyBorder="1" applyAlignment="1">
      <alignment horizontal="center" vertical="center"/>
    </xf>
    <xf numFmtId="43" fontId="39" fillId="14" borderId="46" xfId="1" applyFont="1" applyFill="1" applyBorder="1" applyAlignment="1" applyProtection="1">
      <alignment horizontal="center" vertical="center"/>
    </xf>
    <xf numFmtId="0" fontId="29" fillId="19" borderId="46" xfId="0" applyFont="1" applyFill="1" applyBorder="1" applyAlignment="1">
      <alignment horizontal="center" vertical="center"/>
    </xf>
    <xf numFmtId="168" fontId="29" fillId="19" borderId="46" xfId="0" applyNumberFormat="1" applyFont="1" applyFill="1" applyBorder="1" applyAlignment="1">
      <alignment vertical="center"/>
    </xf>
    <xf numFmtId="10" fontId="29" fillId="19" borderId="46" xfId="0" applyNumberFormat="1" applyFont="1" applyFill="1" applyBorder="1" applyAlignment="1">
      <alignment vertical="center"/>
    </xf>
    <xf numFmtId="166" fontId="32" fillId="19" borderId="46" xfId="1" applyNumberFormat="1" applyFont="1" applyFill="1" applyBorder="1" applyAlignment="1" applyProtection="1">
      <alignment vertical="center"/>
    </xf>
    <xf numFmtId="0" fontId="29" fillId="19" borderId="46" xfId="0" applyFont="1" applyFill="1" applyBorder="1" applyAlignment="1">
      <alignment horizontal="center"/>
    </xf>
    <xf numFmtId="43" fontId="32" fillId="0" borderId="0" xfId="1" applyFont="1"/>
    <xf numFmtId="0" fontId="39" fillId="16" borderId="0" xfId="0" applyFont="1" applyFill="1" applyAlignment="1">
      <alignment vertical="center"/>
    </xf>
    <xf numFmtId="0" fontId="39" fillId="16" borderId="0" xfId="0" applyFont="1" applyFill="1" applyAlignment="1">
      <alignment horizontal="center" vertical="center"/>
    </xf>
    <xf numFmtId="0" fontId="39" fillId="16" borderId="0" xfId="0" applyFont="1" applyFill="1"/>
    <xf numFmtId="0" fontId="29" fillId="16" borderId="0" xfId="0" applyFont="1" applyFill="1"/>
    <xf numFmtId="0" fontId="0" fillId="0" borderId="0" xfId="0" pivotButton="1"/>
    <xf numFmtId="168" fontId="29" fillId="24" borderId="46" xfId="0" applyNumberFormat="1" applyFont="1" applyFill="1" applyBorder="1" applyAlignment="1">
      <alignment vertical="center"/>
    </xf>
    <xf numFmtId="0" fontId="12" fillId="14" borderId="47" xfId="0" applyFont="1" applyFill="1" applyBorder="1"/>
    <xf numFmtId="0" fontId="12" fillId="14" borderId="48" xfId="0" applyFont="1" applyFill="1" applyBorder="1"/>
    <xf numFmtId="164" fontId="12" fillId="14" borderId="48" xfId="3" applyFont="1" applyFill="1" applyBorder="1" applyAlignment="1"/>
    <xf numFmtId="0" fontId="12" fillId="14" borderId="48" xfId="4" applyFont="1" applyFill="1" applyBorder="1" applyAlignment="1">
      <alignment horizontal="left"/>
    </xf>
    <xf numFmtId="0" fontId="12" fillId="14" borderId="49" xfId="4" applyFont="1" applyFill="1" applyBorder="1" applyAlignment="1">
      <alignment horizontal="left"/>
    </xf>
    <xf numFmtId="2" fontId="20" fillId="15" borderId="0" xfId="0" applyNumberFormat="1" applyFont="1" applyFill="1" applyAlignment="1">
      <alignment horizontal="left" vertical="center" indent="2"/>
    </xf>
    <xf numFmtId="2" fontId="20" fillId="16" borderId="0" xfId="0" applyNumberFormat="1" applyFont="1" applyFill="1" applyAlignment="1">
      <alignment horizontal="left" vertical="center" indent="2"/>
    </xf>
    <xf numFmtId="2" fontId="21" fillId="21" borderId="0" xfId="0" applyNumberFormat="1" applyFont="1" applyFill="1" applyAlignment="1">
      <alignment horizontal="left" vertical="center" indent="2"/>
    </xf>
    <xf numFmtId="2" fontId="21" fillId="22" borderId="0" xfId="0" applyNumberFormat="1" applyFont="1" applyFill="1" applyAlignment="1">
      <alignment horizontal="left" vertical="center" indent="2"/>
    </xf>
    <xf numFmtId="2" fontId="20" fillId="20" borderId="0" xfId="0" applyNumberFormat="1" applyFont="1" applyFill="1" applyAlignment="1">
      <alignment horizontal="left" vertical="center" indent="2"/>
    </xf>
    <xf numFmtId="2" fontId="25" fillId="20" borderId="0" xfId="0" applyNumberFormat="1" applyFont="1" applyFill="1" applyAlignment="1">
      <alignment horizontal="left" vertical="center" indent="2"/>
    </xf>
    <xf numFmtId="166" fontId="23" fillId="16" borderId="0" xfId="1" applyNumberFormat="1" applyFont="1" applyFill="1" applyBorder="1" applyAlignment="1">
      <alignment vertical="center"/>
    </xf>
    <xf numFmtId="0" fontId="23" fillId="16" borderId="42" xfId="0" applyFont="1" applyFill="1" applyBorder="1" applyAlignment="1">
      <alignment vertical="center"/>
    </xf>
    <xf numFmtId="0" fontId="16" fillId="16" borderId="41" xfId="0" applyFont="1" applyFill="1" applyBorder="1" applyAlignment="1">
      <alignment horizontal="left" vertical="center" wrapText="1"/>
    </xf>
    <xf numFmtId="0" fontId="17" fillId="24" borderId="0" xfId="0" applyFont="1" applyFill="1" applyAlignment="1">
      <alignment horizontal="right"/>
    </xf>
    <xf numFmtId="9" fontId="26" fillId="24" borderId="0" xfId="2" applyFont="1" applyFill="1" applyBorder="1" applyAlignment="1">
      <alignment horizontal="right" vertical="center" wrapText="1"/>
    </xf>
    <xf numFmtId="2" fontId="23" fillId="27" borderId="0" xfId="0" applyNumberFormat="1" applyFont="1" applyFill="1" applyAlignment="1">
      <alignment horizontal="left" vertical="center" indent="2"/>
    </xf>
    <xf numFmtId="0" fontId="23" fillId="27" borderId="0" xfId="0" applyFont="1" applyFill="1" applyAlignment="1">
      <alignment horizontal="left" vertical="center" wrapText="1" indent="2"/>
    </xf>
    <xf numFmtId="0" fontId="23" fillId="15" borderId="0" xfId="0" applyFont="1" applyFill="1" applyAlignment="1">
      <alignment horizontal="left" vertical="center" wrapText="1" indent="2"/>
    </xf>
    <xf numFmtId="9" fontId="26" fillId="16" borderId="0" xfId="2" applyFont="1" applyFill="1"/>
    <xf numFmtId="0" fontId="17" fillId="15" borderId="41" xfId="0" applyFont="1" applyFill="1" applyBorder="1" applyAlignment="1">
      <alignment horizontal="left" vertical="center" indent="2"/>
    </xf>
    <xf numFmtId="0" fontId="17" fillId="16" borderId="41" xfId="0" applyFont="1" applyFill="1" applyBorder="1" applyAlignment="1">
      <alignment horizontal="left" vertical="center" indent="2"/>
    </xf>
    <xf numFmtId="0" fontId="23" fillId="15" borderId="41" xfId="0" applyFont="1" applyFill="1" applyBorder="1" applyAlignment="1">
      <alignment horizontal="left" vertical="center" indent="2"/>
    </xf>
    <xf numFmtId="0" fontId="23" fillId="16" borderId="41" xfId="0" applyFont="1" applyFill="1" applyBorder="1" applyAlignment="1">
      <alignment horizontal="left" vertical="center" indent="2"/>
    </xf>
    <xf numFmtId="0" fontId="33" fillId="15" borderId="41" xfId="0" applyFont="1" applyFill="1" applyBorder="1" applyAlignment="1">
      <alignment horizontal="left" vertical="center" indent="2"/>
    </xf>
    <xf numFmtId="0" fontId="17" fillId="20" borderId="41" xfId="0" applyFont="1" applyFill="1" applyBorder="1" applyAlignment="1">
      <alignment horizontal="left" vertical="center" indent="2"/>
    </xf>
    <xf numFmtId="0" fontId="17" fillId="20" borderId="43" xfId="0" applyFont="1" applyFill="1" applyBorder="1" applyAlignment="1">
      <alignment horizontal="left" vertical="center" indent="2"/>
    </xf>
    <xf numFmtId="0" fontId="16" fillId="21" borderId="41" xfId="0" applyFont="1" applyFill="1" applyBorder="1" applyAlignment="1">
      <alignment horizontal="left" vertical="center" indent="2"/>
    </xf>
    <xf numFmtId="0" fontId="17" fillId="15" borderId="41" xfId="0" applyFont="1" applyFill="1" applyBorder="1" applyAlignment="1">
      <alignment horizontal="left" indent="2"/>
    </xf>
    <xf numFmtId="0" fontId="17" fillId="15" borderId="41" xfId="0" applyFont="1" applyFill="1" applyBorder="1" applyAlignment="1">
      <alignment horizontal="left" wrapText="1" indent="2"/>
    </xf>
    <xf numFmtId="0" fontId="22" fillId="20" borderId="43" xfId="0" applyFont="1" applyFill="1" applyBorder="1" applyAlignment="1">
      <alignment horizontal="left" vertical="center" indent="2"/>
    </xf>
    <xf numFmtId="0" fontId="17" fillId="27" borderId="41" xfId="0" applyFont="1" applyFill="1" applyBorder="1" applyAlignment="1">
      <alignment horizontal="left" indent="2"/>
    </xf>
    <xf numFmtId="0" fontId="17" fillId="27" borderId="41" xfId="0" applyFont="1" applyFill="1" applyBorder="1" applyAlignment="1">
      <alignment horizontal="left" wrapText="1" indent="2"/>
    </xf>
    <xf numFmtId="0" fontId="28" fillId="22" borderId="41" xfId="0" applyFont="1" applyFill="1" applyBorder="1" applyAlignment="1">
      <alignment horizontal="left" vertical="center" indent="2"/>
    </xf>
    <xf numFmtId="0" fontId="22" fillId="20" borderId="41" xfId="0" applyFont="1" applyFill="1" applyBorder="1" applyAlignment="1">
      <alignment horizontal="left" vertical="center" indent="2"/>
    </xf>
    <xf numFmtId="0" fontId="22" fillId="16" borderId="41" xfId="0" applyFont="1" applyFill="1" applyBorder="1" applyAlignment="1">
      <alignment horizontal="left" vertical="center" indent="2"/>
    </xf>
    <xf numFmtId="9" fontId="17" fillId="24" borderId="0" xfId="0" applyNumberFormat="1" applyFont="1" applyFill="1" applyAlignment="1">
      <alignment horizontal="right"/>
    </xf>
    <xf numFmtId="0" fontId="6" fillId="16" borderId="0" xfId="0" applyFont="1" applyFill="1"/>
    <xf numFmtId="0" fontId="0" fillId="16" borderId="0" xfId="0" applyFill="1"/>
    <xf numFmtId="0" fontId="7" fillId="28" borderId="18" xfId="0" applyFont="1" applyFill="1" applyBorder="1" applyAlignment="1">
      <alignment horizontal="left" vertical="center" wrapText="1" readingOrder="1"/>
    </xf>
    <xf numFmtId="37" fontId="7" fillId="28" borderId="18" xfId="0" applyNumberFormat="1" applyFont="1" applyFill="1" applyBorder="1" applyAlignment="1">
      <alignment horizontal="right" vertical="center" wrapText="1" indent="1"/>
    </xf>
    <xf numFmtId="10" fontId="40" fillId="24" borderId="46" xfId="0" applyNumberFormat="1" applyFont="1" applyFill="1" applyBorder="1"/>
    <xf numFmtId="166" fontId="8" fillId="24" borderId="46" xfId="1" applyNumberFormat="1" applyFont="1" applyFill="1" applyBorder="1"/>
    <xf numFmtId="166" fontId="27" fillId="29" borderId="0" xfId="1" applyNumberFormat="1" applyFont="1" applyFill="1" applyBorder="1" applyAlignment="1">
      <alignment vertical="center"/>
    </xf>
    <xf numFmtId="166" fontId="27" fillId="29" borderId="44" xfId="1" applyNumberFormat="1" applyFont="1" applyFill="1" applyBorder="1" applyAlignment="1">
      <alignment vertical="center"/>
    </xf>
    <xf numFmtId="0" fontId="17" fillId="27" borderId="41" xfId="0" applyFont="1" applyFill="1" applyBorder="1" applyAlignment="1">
      <alignment horizontal="left" vertical="center" wrapText="1"/>
    </xf>
    <xf numFmtId="0" fontId="17" fillId="24" borderId="0" xfId="0" applyFont="1" applyFill="1" applyAlignment="1">
      <alignment horizontal="center" vertical="center" wrapText="1"/>
    </xf>
    <xf numFmtId="0" fontId="42" fillId="30" borderId="27" xfId="0" applyFont="1" applyFill="1" applyBorder="1" applyAlignment="1">
      <alignment horizontal="left" vertical="center" wrapText="1" readingOrder="1"/>
    </xf>
    <xf numFmtId="0" fontId="43" fillId="19" borderId="50" xfId="0" applyFont="1" applyFill="1" applyBorder="1" applyAlignment="1">
      <alignment horizontal="left" vertical="center" wrapText="1" indent="1" readingOrder="1"/>
    </xf>
    <xf numFmtId="0" fontId="43" fillId="19" borderId="8" xfId="0" applyFont="1" applyFill="1" applyBorder="1" applyAlignment="1">
      <alignment horizontal="left" vertical="center" wrapText="1" indent="1" readingOrder="1"/>
    </xf>
    <xf numFmtId="0" fontId="44" fillId="16" borderId="23" xfId="0" applyFont="1" applyFill="1" applyBorder="1" applyAlignment="1">
      <alignment horizontal="left" vertical="center" wrapText="1" readingOrder="1"/>
    </xf>
    <xf numFmtId="0" fontId="44" fillId="16" borderId="23" xfId="0" applyFont="1" applyFill="1" applyBorder="1" applyAlignment="1">
      <alignment horizontal="center" vertical="center" wrapText="1" readingOrder="1"/>
    </xf>
    <xf numFmtId="0" fontId="45" fillId="16" borderId="0" xfId="0" applyFont="1" applyFill="1"/>
    <xf numFmtId="0" fontId="47" fillId="19" borderId="0" xfId="0" applyFont="1" applyFill="1"/>
    <xf numFmtId="0" fontId="41" fillId="19" borderId="23" xfId="0" applyFont="1" applyFill="1" applyBorder="1" applyAlignment="1">
      <alignment horizontal="left" vertical="center" wrapText="1" readingOrder="1"/>
    </xf>
    <xf numFmtId="0" fontId="46" fillId="31" borderId="27" xfId="0" applyFont="1" applyFill="1" applyBorder="1" applyAlignment="1">
      <alignment horizontal="center" vertical="center" wrapText="1" readingOrder="1"/>
    </xf>
    <xf numFmtId="0" fontId="48" fillId="32" borderId="27" xfId="0" applyFont="1" applyFill="1" applyBorder="1" applyAlignment="1">
      <alignment horizontal="center" vertical="center" wrapText="1" readingOrder="1"/>
    </xf>
    <xf numFmtId="10" fontId="35" fillId="24" borderId="0" xfId="0" applyNumberFormat="1" applyFont="1" applyFill="1"/>
    <xf numFmtId="167" fontId="49" fillId="16" borderId="0" xfId="0" applyNumberFormat="1" applyFont="1" applyFill="1"/>
    <xf numFmtId="166" fontId="50" fillId="0" borderId="0" xfId="1" applyNumberFormat="1" applyFont="1"/>
    <xf numFmtId="0" fontId="41" fillId="19" borderId="0" xfId="0" applyFont="1" applyFill="1"/>
    <xf numFmtId="169" fontId="47" fillId="16" borderId="0" xfId="0" applyNumberFormat="1" applyFont="1" applyFill="1"/>
    <xf numFmtId="166" fontId="51" fillId="16" borderId="0" xfId="1" applyNumberFormat="1" applyFont="1" applyFill="1"/>
    <xf numFmtId="0" fontId="43" fillId="33" borderId="8" xfId="0" applyFont="1" applyFill="1" applyBorder="1" applyAlignment="1">
      <alignment horizontal="left" vertical="center" wrapText="1" indent="1" readingOrder="1"/>
    </xf>
    <xf numFmtId="0" fontId="41" fillId="33" borderId="0" xfId="0" applyFont="1" applyFill="1"/>
    <xf numFmtId="169" fontId="51" fillId="19" borderId="23" xfId="2" applyNumberFormat="1" applyFont="1" applyFill="1" applyBorder="1" applyAlignment="1">
      <alignment horizontal="right" vertical="center" wrapText="1" readingOrder="1"/>
    </xf>
    <xf numFmtId="169" fontId="41" fillId="19" borderId="23" xfId="0" applyNumberFormat="1" applyFont="1" applyFill="1" applyBorder="1" applyAlignment="1">
      <alignment horizontal="right" vertical="center" wrapText="1" readingOrder="1"/>
    </xf>
    <xf numFmtId="3" fontId="51" fillId="19" borderId="50" xfId="1" applyNumberFormat="1" applyFont="1" applyFill="1" applyBorder="1" applyAlignment="1">
      <alignment horizontal="right" vertical="center" wrapText="1" readingOrder="1"/>
    </xf>
    <xf numFmtId="3" fontId="51" fillId="19" borderId="8" xfId="1" applyNumberFormat="1" applyFont="1" applyFill="1" applyBorder="1" applyAlignment="1">
      <alignment horizontal="right" vertical="center" wrapText="1" readingOrder="1"/>
    </xf>
    <xf numFmtId="3" fontId="51" fillId="33" borderId="8" xfId="1" applyNumberFormat="1" applyFont="1" applyFill="1" applyBorder="1" applyAlignment="1">
      <alignment horizontal="right" vertical="center" wrapText="1" readingOrder="1"/>
    </xf>
    <xf numFmtId="3" fontId="0" fillId="0" borderId="0" xfId="0" applyNumberFormat="1" applyAlignment="1">
      <alignment horizontal="right"/>
    </xf>
    <xf numFmtId="3" fontId="46" fillId="31" borderId="27" xfId="0" applyNumberFormat="1" applyFont="1" applyFill="1" applyBorder="1" applyAlignment="1">
      <alignment horizontal="right" vertical="center" wrapText="1" readingOrder="1"/>
    </xf>
    <xf numFmtId="3" fontId="48" fillId="32" borderId="27" xfId="0" applyNumberFormat="1" applyFont="1" applyFill="1" applyBorder="1" applyAlignment="1">
      <alignment horizontal="right" vertical="center" wrapText="1" readingOrder="1"/>
    </xf>
    <xf numFmtId="3" fontId="51" fillId="19" borderId="0" xfId="1" applyNumberFormat="1" applyFont="1" applyFill="1" applyAlignment="1">
      <alignment horizontal="right"/>
    </xf>
    <xf numFmtId="3" fontId="51" fillId="33" borderId="0" xfId="1" applyNumberFormat="1" applyFont="1" applyFill="1" applyAlignment="1">
      <alignment horizontal="right"/>
    </xf>
    <xf numFmtId="3" fontId="0" fillId="16" borderId="0" xfId="0" applyNumberFormat="1" applyFill="1" applyAlignment="1">
      <alignment horizontal="right"/>
    </xf>
    <xf numFmtId="169" fontId="17" fillId="16" borderId="0" xfId="0" applyNumberFormat="1" applyFont="1" applyFill="1"/>
    <xf numFmtId="43" fontId="32" fillId="16" borderId="0" xfId="1" applyFont="1" applyFill="1"/>
    <xf numFmtId="0" fontId="16" fillId="16" borderId="0" xfId="0" applyFont="1" applyFill="1" applyAlignment="1">
      <alignment vertical="center" wrapText="1"/>
    </xf>
    <xf numFmtId="3" fontId="32" fillId="19" borderId="46" xfId="1" applyNumberFormat="1" applyFont="1" applyFill="1" applyBorder="1"/>
    <xf numFmtId="168" fontId="0" fillId="0" borderId="0" xfId="0" applyNumberFormat="1"/>
    <xf numFmtId="0" fontId="29" fillId="16" borderId="0" xfId="0" applyFont="1" applyFill="1" applyAlignment="1">
      <alignment horizontal="center" vertical="center"/>
    </xf>
    <xf numFmtId="0" fontId="35" fillId="1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2" fillId="16" borderId="51" xfId="0" applyFont="1" applyFill="1" applyBorder="1" applyAlignment="1">
      <alignment horizontal="left" vertical="center" indent="2"/>
    </xf>
    <xf numFmtId="9" fontId="22" fillId="16" borderId="52" xfId="2" applyFont="1" applyFill="1" applyBorder="1" applyAlignment="1">
      <alignment vertical="center"/>
    </xf>
    <xf numFmtId="2" fontId="20" fillId="16" borderId="52" xfId="0" applyNumberFormat="1" applyFont="1" applyFill="1" applyBorder="1" applyAlignment="1">
      <alignment horizontal="left" vertical="center" indent="2"/>
    </xf>
    <xf numFmtId="0" fontId="23" fillId="16" borderId="53" xfId="0" applyFont="1" applyFill="1" applyBorder="1" applyAlignment="1">
      <alignment horizontal="left" vertical="center" wrapText="1" indent="2"/>
    </xf>
    <xf numFmtId="0" fontId="53" fillId="19" borderId="42" xfId="0" applyFont="1" applyFill="1" applyBorder="1" applyAlignment="1">
      <alignment horizontal="left" vertical="center" wrapText="1" indent="2"/>
    </xf>
    <xf numFmtId="0" fontId="53" fillId="19" borderId="42" xfId="0" applyFont="1" applyFill="1" applyBorder="1" applyAlignment="1">
      <alignment horizontal="left" vertical="center" indent="2"/>
    </xf>
    <xf numFmtId="0" fontId="16" fillId="14" borderId="38" xfId="0" applyFont="1" applyFill="1" applyBorder="1" applyAlignment="1">
      <alignment horizontal="left" vertical="center" wrapText="1"/>
    </xf>
    <xf numFmtId="0" fontId="16" fillId="14" borderId="39" xfId="0" applyFont="1" applyFill="1" applyBorder="1" applyAlignment="1">
      <alignment horizontal="left" vertical="center" wrapText="1"/>
    </xf>
    <xf numFmtId="0" fontId="16" fillId="14" borderId="4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2" xfId="0" applyFont="1" applyFill="1" applyBorder="1" applyAlignment="1">
      <alignment horizontal="center" vertical="center" readingOrder="1"/>
    </xf>
    <xf numFmtId="0" fontId="5" fillId="2" borderId="3" xfId="0" applyFont="1" applyFill="1" applyBorder="1" applyAlignment="1">
      <alignment horizontal="center" vertical="center" readingOrder="1"/>
    </xf>
    <xf numFmtId="0" fontId="4" fillId="7" borderId="11" xfId="0" applyFont="1" applyFill="1" applyBorder="1" applyAlignment="1">
      <alignment horizontal="left" vertical="center" readingOrder="1"/>
    </xf>
    <xf numFmtId="0" fontId="4" fillId="7" borderId="22" xfId="0" applyFont="1" applyFill="1" applyBorder="1" applyAlignment="1">
      <alignment horizontal="left" vertical="center" readingOrder="1"/>
    </xf>
    <xf numFmtId="0" fontId="4" fillId="7" borderId="16" xfId="0" applyFont="1" applyFill="1" applyBorder="1" applyAlignment="1">
      <alignment horizontal="left" vertical="center" readingOrder="1"/>
    </xf>
    <xf numFmtId="3" fontId="4" fillId="7" borderId="10" xfId="0" applyNumberFormat="1" applyFont="1" applyFill="1" applyBorder="1" applyAlignment="1">
      <alignment horizontal="left" vertical="center" readingOrder="1"/>
    </xf>
    <xf numFmtId="3" fontId="4" fillId="7" borderId="23" xfId="0" applyNumberFormat="1" applyFont="1" applyFill="1" applyBorder="1" applyAlignment="1">
      <alignment horizontal="left" vertical="center" readingOrder="1"/>
    </xf>
    <xf numFmtId="3" fontId="4" fillId="7" borderId="21" xfId="0" applyNumberFormat="1" applyFont="1" applyFill="1" applyBorder="1" applyAlignment="1">
      <alignment horizontal="left" vertical="center" readingOrder="1"/>
    </xf>
    <xf numFmtId="0" fontId="36" fillId="31" borderId="38" xfId="0" applyFont="1" applyFill="1" applyBorder="1" applyAlignment="1">
      <alignment horizontal="center" vertical="center"/>
    </xf>
    <xf numFmtId="0" fontId="36" fillId="31" borderId="39" xfId="0" applyFont="1" applyFill="1" applyBorder="1" applyAlignment="1">
      <alignment horizontal="center" vertical="center"/>
    </xf>
    <xf numFmtId="0" fontId="36" fillId="34" borderId="38" xfId="0" applyFont="1" applyFill="1" applyBorder="1" applyAlignment="1">
      <alignment horizontal="center" vertical="center"/>
    </xf>
    <xf numFmtId="0" fontId="36" fillId="34" borderId="39" xfId="0" applyFont="1" applyFill="1" applyBorder="1" applyAlignment="1">
      <alignment horizontal="center" vertical="center"/>
    </xf>
    <xf numFmtId="0" fontId="36" fillId="14" borderId="41" xfId="0" applyFont="1" applyFill="1" applyBorder="1" applyAlignment="1">
      <alignment horizontal="center"/>
    </xf>
    <xf numFmtId="0" fontId="36" fillId="14" borderId="0" xfId="0" applyFont="1" applyFill="1" applyAlignment="1">
      <alignment horizontal="center"/>
    </xf>
    <xf numFmtId="0" fontId="16" fillId="14" borderId="0" xfId="0" applyFont="1" applyFill="1" applyAlignment="1">
      <alignment horizontal="center" vertical="center" wrapText="1"/>
    </xf>
    <xf numFmtId="0" fontId="40" fillId="23" borderId="0" xfId="0" applyFont="1" applyFill="1" applyAlignment="1">
      <alignment horizontal="center" vertical="center" wrapText="1"/>
    </xf>
    <xf numFmtId="0" fontId="36" fillId="14" borderId="43" xfId="0" applyFont="1" applyFill="1" applyBorder="1" applyAlignment="1">
      <alignment horizontal="center"/>
    </xf>
    <xf numFmtId="0" fontId="36" fillId="14" borderId="44" xfId="0" applyFont="1" applyFill="1" applyBorder="1" applyAlignment="1">
      <alignment horizontal="center"/>
    </xf>
    <xf numFmtId="0" fontId="16" fillId="14" borderId="0" xfId="0" applyFont="1" applyFill="1" applyAlignment="1">
      <alignment horizontal="left" vertical="center" wrapText="1"/>
    </xf>
    <xf numFmtId="0" fontId="18" fillId="16" borderId="0" xfId="0" applyFont="1" applyFill="1"/>
    <xf numFmtId="166" fontId="18" fillId="16" borderId="0" xfId="0" applyNumberFormat="1" applyFont="1" applyFill="1"/>
  </cellXfs>
  <cellStyles count="5">
    <cellStyle name="Comma" xfId="1" builtinId="3"/>
    <cellStyle name="Comma 2" xfId="3" xr:uid="{5BAA5315-4BC0-4332-B546-30075B96D249}"/>
    <cellStyle name="Normal" xfId="0" builtinId="0"/>
    <cellStyle name="Normal 2" xfId="4" xr:uid="{8ED27656-3E99-4663-A29A-31EC5D7773F2}"/>
    <cellStyle name="Percent" xfId="2" builtinId="5"/>
  </cellStyles>
  <dxfs count="78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E4E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3"/>
      <color rgb="FFD7FBD1"/>
      <color rgb="FFDE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3/09/relationships/Python" Target="pytho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7C-48A4-B9F0-7F36D7677480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17C-48A4-B9F0-7F36D767748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7C-48A4-B9F0-7F36D7677480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17C-48A4-B9F0-7F36D76774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'W1'!$H$9:$H$12</c:f>
              <c:strCache>
                <c:ptCount val="4"/>
                <c:pt idx="0">
                  <c:v>สภาพคล่องคงเหลือ</c:v>
                </c:pt>
                <c:pt idx="1">
                  <c:v>รายจ่ายเฉลี่ยต่อเดือน</c:v>
                </c:pt>
                <c:pt idx="2">
                  <c:v>เงินผ่อนอื่น ๆ (เดิม)</c:v>
                </c:pt>
                <c:pt idx="3">
                  <c:v>เงินผ่่อนที่อยู่อาศัยใหม่</c:v>
                </c:pt>
              </c:strCache>
            </c:strRef>
          </c:cat>
          <c:val>
            <c:numRef>
              <c:f>'W1'!$I$9:$I$12</c:f>
              <c:numCache>
                <c:formatCode>_-* #,##0_-;\-* #,##0_-;_-* "-"??_-;_-@_-</c:formatCode>
                <c:ptCount val="4"/>
                <c:pt idx="0">
                  <c:v>30000</c:v>
                </c:pt>
                <c:pt idx="1">
                  <c:v>45000</c:v>
                </c:pt>
                <c:pt idx="2">
                  <c:v>15000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C-48A4-B9F0-7F36D7677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5</xdr:row>
      <xdr:rowOff>248603</xdr:rowOff>
    </xdr:from>
    <xdr:to>
      <xdr:col>4</xdr:col>
      <xdr:colOff>4392930</xdr:colOff>
      <xdr:row>14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D6D96A-0B35-D9D3-F79E-E70EDFAC8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31.635984259257" createdVersion="8" refreshedVersion="8" minRefreshableVersion="3" recordCount="408" xr:uid="{A1D692A0-C381-47B0-8C4C-FA47B33570D8}">
  <cacheSource type="worksheet">
    <worksheetSource ref="B4:K412" sheet="W4"/>
  </cacheSource>
  <cacheFields count="10">
    <cacheField name="อายุ" numFmtId="166">
      <sharedItems containsSemiMixedTypes="0" containsString="0" containsNumber="1" containsInteger="1" minValue="36" maxValue="69" count="34"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</sharedItems>
    </cacheField>
    <cacheField name="ปี" numFmtId="0">
      <sharedItems containsSemiMixedTypes="0" containsString="0" containsNumber="1" containsInteger="1" minValue="1" maxValue="34" count="3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</sharedItems>
    </cacheField>
    <cacheField name="งวด" numFmtId="0">
      <sharedItems containsSemiMixedTypes="0" containsString="0" containsNumber="1" containsInteger="1" minValue="1" maxValue="408"/>
    </cacheField>
    <cacheField name="ยอดผ่อน" numFmtId="168">
      <sharedItems containsSemiMixedTypes="0" containsString="0" containsNumber="1" minValue="0" maxValue="28000"/>
    </cacheField>
    <cacheField name="โปะ" numFmtId="168">
      <sharedItems containsSemiMixedTypes="0" containsString="0" containsNumber="1" containsInteger="1" minValue="0" maxValue="2000"/>
    </cacheField>
    <cacheField name="เงินต้น" numFmtId="168">
      <sharedItems containsSemiMixedTypes="0" containsString="0" containsNumber="1" minValue="0" maxValue="3943934"/>
    </cacheField>
    <cacheField name="ดอกเบี้ย" numFmtId="10">
      <sharedItems containsSemiMixedTypes="0" containsString="0" containsNumber="1" minValue="1.2500000000000001E-2" maxValue="5.1699999999999996E-2"/>
    </cacheField>
    <cacheField name="ผ่อนดอก" numFmtId="168">
      <sharedItems containsSemiMixedTypes="0" containsString="0" containsNumber="1" minValue="0" maxValue="13486.156928136865"/>
    </cacheField>
    <cacheField name="ผ่อนต้น" numFmtId="168">
      <sharedItems containsSemiMixedTypes="0" containsString="0" containsNumber="1" minValue="0" maxValue="29760.226807928633"/>
    </cacheField>
    <cacheField name="เงินต้นคงเหลือ" numFmtId="166">
      <sharedItems containsSemiMixedTypes="0" containsString="0" containsNumber="1" minValue="0" maxValue="3918042.26458333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8">
  <r>
    <x v="0"/>
    <x v="0"/>
    <n v="1"/>
    <n v="28000"/>
    <n v="2000"/>
    <n v="3943934"/>
    <n v="1.2500000000000001E-2"/>
    <n v="4108.2645833333336"/>
    <n v="25891.735416666666"/>
    <n v="3918042.2645833334"/>
  </r>
  <r>
    <x v="0"/>
    <x v="0"/>
    <n v="2"/>
    <n v="28000"/>
    <n v="2000"/>
    <n v="3918042.2645833334"/>
    <n v="1.2500000000000001E-2"/>
    <n v="4081.2940256076395"/>
    <n v="25918.70597439236"/>
    <n v="3892123.5586089408"/>
  </r>
  <r>
    <x v="0"/>
    <x v="0"/>
    <n v="3"/>
    <n v="28000"/>
    <n v="2000"/>
    <n v="3892123.5586089408"/>
    <n v="1.2500000000000001E-2"/>
    <n v="4054.29537355098"/>
    <n v="25945.70462644902"/>
    <n v="3866177.8539824919"/>
  </r>
  <r>
    <x v="0"/>
    <x v="0"/>
    <n v="4"/>
    <n v="28000"/>
    <n v="2000"/>
    <n v="3866177.8539824919"/>
    <n v="1.2500000000000001E-2"/>
    <n v="4027.2685978984296"/>
    <n v="25972.73140210157"/>
    <n v="3840205.1225803904"/>
  </r>
  <r>
    <x v="0"/>
    <x v="0"/>
    <n v="5"/>
    <n v="28000"/>
    <n v="2000"/>
    <n v="3840205.1225803904"/>
    <n v="1.2500000000000001E-2"/>
    <n v="4000.213669354574"/>
    <n v="25999.786330645427"/>
    <n v="3814205.336249745"/>
  </r>
  <r>
    <x v="0"/>
    <x v="0"/>
    <n v="6"/>
    <n v="28000"/>
    <n v="2000"/>
    <n v="3814205.336249745"/>
    <n v="1.2500000000000001E-2"/>
    <n v="3973.1305585934847"/>
    <n v="26026.869441406514"/>
    <n v="3788178.4668083386"/>
  </r>
  <r>
    <x v="0"/>
    <x v="0"/>
    <n v="7"/>
    <n v="28000"/>
    <n v="2000"/>
    <n v="3788178.4668083386"/>
    <n v="1.2500000000000001E-2"/>
    <n v="3946.0192362586863"/>
    <n v="26053.980763741314"/>
    <n v="3762124.4860445973"/>
  </r>
  <r>
    <x v="0"/>
    <x v="0"/>
    <n v="8"/>
    <n v="28000"/>
    <n v="2000"/>
    <n v="3762124.4860445973"/>
    <n v="1.2500000000000001E-2"/>
    <n v="3918.8796729631226"/>
    <n v="26081.120327036879"/>
    <n v="3736043.3657175605"/>
  </r>
  <r>
    <x v="0"/>
    <x v="0"/>
    <n v="9"/>
    <n v="28000"/>
    <n v="2000"/>
    <n v="3736043.3657175605"/>
    <n v="1.2500000000000001E-2"/>
    <n v="3891.7118392891257"/>
    <n v="26108.288160710876"/>
    <n v="3709935.0775568495"/>
  </r>
  <r>
    <x v="0"/>
    <x v="0"/>
    <n v="10"/>
    <n v="28000"/>
    <n v="2000"/>
    <n v="3709935.0775568495"/>
    <n v="1.2500000000000001E-2"/>
    <n v="3864.5157057883848"/>
    <n v="26135.484294211616"/>
    <n v="3683799.593262638"/>
  </r>
  <r>
    <x v="0"/>
    <x v="0"/>
    <n v="11"/>
    <n v="28000"/>
    <n v="2000"/>
    <n v="3683799.593262638"/>
    <n v="1.2500000000000001E-2"/>
    <n v="3837.2912429819148"/>
    <n v="26162.708757018085"/>
    <n v="3657636.8845056198"/>
  </r>
  <r>
    <x v="0"/>
    <x v="0"/>
    <n v="12"/>
    <n v="28000"/>
    <n v="2000"/>
    <n v="3657636.8845056198"/>
    <n v="1.2500000000000001E-2"/>
    <n v="3810.0384213600209"/>
    <n v="26189.961578639981"/>
    <n v="3631446.9229269796"/>
  </r>
  <r>
    <x v="1"/>
    <x v="1"/>
    <n v="13"/>
    <n v="28000"/>
    <n v="2000"/>
    <n v="3631446.9229269796"/>
    <n v="2.7499999999999997E-2"/>
    <n v="8322.065865040995"/>
    <n v="21677.934134959003"/>
    <n v="3609768.9887920208"/>
  </r>
  <r>
    <x v="1"/>
    <x v="1"/>
    <n v="14"/>
    <n v="28000"/>
    <n v="2000"/>
    <n v="3609768.9887920208"/>
    <n v="2.7499999999999997E-2"/>
    <n v="8272.3872659817134"/>
    <n v="21727.612734018287"/>
    <n v="3588041.3760580025"/>
  </r>
  <r>
    <x v="1"/>
    <x v="1"/>
    <n v="15"/>
    <n v="28000"/>
    <n v="2000"/>
    <n v="3588041.3760580025"/>
    <n v="2.7499999999999997E-2"/>
    <n v="8222.5948201329211"/>
    <n v="21777.405179867077"/>
    <n v="3566263.9708781354"/>
  </r>
  <r>
    <x v="1"/>
    <x v="1"/>
    <n v="16"/>
    <n v="28000"/>
    <n v="2000"/>
    <n v="3566263.9708781354"/>
    <n v="2.7499999999999997E-2"/>
    <n v="8172.6882665957264"/>
    <n v="21827.311733404273"/>
    <n v="3544436.6591447312"/>
  </r>
  <r>
    <x v="1"/>
    <x v="1"/>
    <n v="17"/>
    <n v="28000"/>
    <n v="2000"/>
    <n v="3544436.6591447312"/>
    <n v="2.7499999999999997E-2"/>
    <n v="8122.6673438733415"/>
    <n v="21877.332656126659"/>
    <n v="3522559.3264886048"/>
  </r>
  <r>
    <x v="1"/>
    <x v="1"/>
    <n v="18"/>
    <n v="28000"/>
    <n v="2000"/>
    <n v="3522559.3264886048"/>
    <n v="2.7499999999999997E-2"/>
    <n v="8072.5317898697185"/>
    <n v="21927.468210130282"/>
    <n v="3500631.8582784743"/>
  </r>
  <r>
    <x v="1"/>
    <x v="1"/>
    <n v="19"/>
    <n v="28000"/>
    <n v="2000"/>
    <n v="3500631.8582784743"/>
    <n v="2.7499999999999997E-2"/>
    <n v="8022.2813418881697"/>
    <n v="21977.718658111829"/>
    <n v="3478654.1396203623"/>
  </r>
  <r>
    <x v="1"/>
    <x v="1"/>
    <n v="20"/>
    <n v="28000"/>
    <n v="2000"/>
    <n v="3478654.1396203623"/>
    <n v="2.7499999999999997E-2"/>
    <n v="7971.915736629996"/>
    <n v="22028.084263370005"/>
    <n v="3456626.0553569924"/>
  </r>
  <r>
    <x v="1"/>
    <x v="1"/>
    <n v="21"/>
    <n v="28000"/>
    <n v="2000"/>
    <n v="3456626.0553569924"/>
    <n v="2.7499999999999997E-2"/>
    <n v="7921.4347101931062"/>
    <n v="22078.565289806895"/>
    <n v="3434547.4900671854"/>
  </r>
  <r>
    <x v="1"/>
    <x v="1"/>
    <n v="22"/>
    <n v="28000"/>
    <n v="2000"/>
    <n v="3434547.4900671854"/>
    <n v="2.7499999999999997E-2"/>
    <n v="7870.8379980706313"/>
    <n v="22129.16200192937"/>
    <n v="3412418.3280652561"/>
  </r>
  <r>
    <x v="1"/>
    <x v="1"/>
    <n v="23"/>
    <n v="28000"/>
    <n v="2000"/>
    <n v="3412418.3280652561"/>
    <n v="2.7499999999999997E-2"/>
    <n v="7820.1253351495443"/>
    <n v="22179.874664850457"/>
    <n v="3390238.4534004056"/>
  </r>
  <r>
    <x v="1"/>
    <x v="1"/>
    <n v="24"/>
    <n v="28000"/>
    <n v="2000"/>
    <n v="3390238.4534004056"/>
    <n v="2.7499999999999997E-2"/>
    <n v="7769.2964557092628"/>
    <n v="22230.703544290736"/>
    <n v="3368007.7498561149"/>
  </r>
  <r>
    <x v="2"/>
    <x v="2"/>
    <n v="25"/>
    <n v="28000"/>
    <n v="2000"/>
    <n v="3368007.7498561149"/>
    <n v="3.7499999999999992E-2"/>
    <n v="10525.024218300356"/>
    <n v="19474.975781699643"/>
    <n v="3348532.7740744152"/>
  </r>
  <r>
    <x v="2"/>
    <x v="2"/>
    <n v="26"/>
    <n v="28000"/>
    <n v="2000"/>
    <n v="3348532.7740744152"/>
    <n v="3.7499999999999992E-2"/>
    <n v="10464.164918982546"/>
    <n v="19535.835081017452"/>
    <n v="3328996.9389933976"/>
  </r>
  <r>
    <x v="2"/>
    <x v="2"/>
    <n v="27"/>
    <n v="28000"/>
    <n v="2000"/>
    <n v="3328996.9389933976"/>
    <n v="3.7499999999999992E-2"/>
    <n v="10403.115434354366"/>
    <n v="19596.884565645632"/>
    <n v="3309400.0544277518"/>
  </r>
  <r>
    <x v="2"/>
    <x v="2"/>
    <n v="28"/>
    <n v="28000"/>
    <n v="2000"/>
    <n v="3309400.0544277518"/>
    <n v="3.7499999999999992E-2"/>
    <n v="10341.875170086723"/>
    <n v="19658.124829913279"/>
    <n v="3289741.9295978383"/>
  </r>
  <r>
    <x v="2"/>
    <x v="2"/>
    <n v="29"/>
    <n v="28000"/>
    <n v="2000"/>
    <n v="3289741.9295978383"/>
    <n v="3.7499999999999992E-2"/>
    <n v="10280.443529993243"/>
    <n v="19719.556470006755"/>
    <n v="3270022.3731278316"/>
  </r>
  <r>
    <x v="2"/>
    <x v="2"/>
    <n v="30"/>
    <n v="28000"/>
    <n v="2000"/>
    <n v="3270022.3731278316"/>
    <n v="3.7499999999999992E-2"/>
    <n v="10218.819916024471"/>
    <n v="19781.180083975531"/>
    <n v="3250241.193043856"/>
  </r>
  <r>
    <x v="2"/>
    <x v="2"/>
    <n v="31"/>
    <n v="28000"/>
    <n v="2000"/>
    <n v="3250241.193043856"/>
    <n v="3.7499999999999992E-2"/>
    <n v="10157.003728262049"/>
    <n v="19842.996271737953"/>
    <n v="3230398.1967721181"/>
  </r>
  <r>
    <x v="2"/>
    <x v="2"/>
    <n v="32"/>
    <n v="28000"/>
    <n v="2000"/>
    <n v="3230398.1967721181"/>
    <n v="3.7499999999999992E-2"/>
    <n v="10094.994364912867"/>
    <n v="19905.005635087131"/>
    <n v="3210493.1911370312"/>
  </r>
  <r>
    <x v="2"/>
    <x v="2"/>
    <n v="33"/>
    <n v="28000"/>
    <n v="2000"/>
    <n v="3210493.1911370312"/>
    <n v="3.7499999999999992E-2"/>
    <n v="10032.79122230322"/>
    <n v="19967.208777696782"/>
    <n v="3190525.9823593344"/>
  </r>
  <r>
    <x v="2"/>
    <x v="2"/>
    <n v="34"/>
    <n v="28000"/>
    <n v="2000"/>
    <n v="3190525.9823593344"/>
    <n v="3.7499999999999992E-2"/>
    <n v="9970.3936948729188"/>
    <n v="20029.606305127083"/>
    <n v="3170496.3760542073"/>
  </r>
  <r>
    <x v="2"/>
    <x v="2"/>
    <n v="35"/>
    <n v="28000"/>
    <n v="2000"/>
    <n v="3170496.3760542073"/>
    <n v="3.7499999999999992E-2"/>
    <n v="9907.8011751693957"/>
    <n v="20092.198824830604"/>
    <n v="3150404.1772293765"/>
  </r>
  <r>
    <x v="2"/>
    <x v="2"/>
    <n v="36"/>
    <n v="28000"/>
    <n v="2000"/>
    <n v="3150404.1772293765"/>
    <n v="3.7499999999999992E-2"/>
    <n v="9845.0130538417998"/>
    <n v="20154.986946158198"/>
    <n v="3130249.1902832184"/>
  </r>
  <r>
    <x v="3"/>
    <x v="3"/>
    <n v="37"/>
    <n v="28000"/>
    <n v="2000"/>
    <n v="3130249.1902832184"/>
    <n v="5.1699999999999996E-2"/>
    <n v="13486.156928136865"/>
    <n v="16513.843071863135"/>
    <n v="3113735.3472113553"/>
  </r>
  <r>
    <x v="3"/>
    <x v="3"/>
    <n v="38"/>
    <n v="28000"/>
    <n v="2000"/>
    <n v="3113735.3472113553"/>
    <n v="5.1699999999999996E-2"/>
    <n v="13415.009787568923"/>
    <n v="16584.990212431076"/>
    <n v="3097150.3569989242"/>
  </r>
  <r>
    <x v="3"/>
    <x v="3"/>
    <n v="39"/>
    <n v="28000"/>
    <n v="2000"/>
    <n v="3097150.3569989242"/>
    <n v="5.1699999999999996E-2"/>
    <n v="13343.556121403699"/>
    <n v="16656.443878596299"/>
    <n v="3080493.913120328"/>
  </r>
  <r>
    <x v="3"/>
    <x v="3"/>
    <n v="40"/>
    <n v="28000"/>
    <n v="2000"/>
    <n v="3080493.913120328"/>
    <n v="5.1699999999999996E-2"/>
    <n v="13271.794609026745"/>
    <n v="16728.205390973257"/>
    <n v="3063765.7077293545"/>
  </r>
  <r>
    <x v="3"/>
    <x v="3"/>
    <n v="41"/>
    <n v="28000"/>
    <n v="2000"/>
    <n v="3063765.7077293545"/>
    <n v="5.1699999999999996E-2"/>
    <n v="13199.723924133968"/>
    <n v="16800.27607586603"/>
    <n v="3046965.4316534884"/>
  </r>
  <r>
    <x v="3"/>
    <x v="3"/>
    <n v="42"/>
    <n v="28000"/>
    <n v="2000"/>
    <n v="3046965.4316534884"/>
    <n v="5.1699999999999996E-2"/>
    <n v="13127.342734707112"/>
    <n v="16872.657265292888"/>
    <n v="3030092.7743881955"/>
  </r>
  <r>
    <x v="3"/>
    <x v="3"/>
    <n v="43"/>
    <n v="28000"/>
    <n v="2000"/>
    <n v="3030092.7743881955"/>
    <n v="5.1699999999999996E-2"/>
    <n v="13054.649702989142"/>
    <n v="16945.35029701086"/>
    <n v="3013147.4240911845"/>
  </r>
  <r>
    <x v="3"/>
    <x v="3"/>
    <n v="44"/>
    <n v="28000"/>
    <n v="2000"/>
    <n v="3013147.4240911845"/>
    <n v="5.1699999999999996E-2"/>
    <n v="12981.643485459519"/>
    <n v="17018.356514540479"/>
    <n v="2996129.067576644"/>
  </r>
  <r>
    <x v="3"/>
    <x v="3"/>
    <n v="45"/>
    <n v="28000"/>
    <n v="2000"/>
    <n v="2996129.067576644"/>
    <n v="5.1699999999999996E-2"/>
    <n v="12908.322732809373"/>
    <n v="17091.677267190629"/>
    <n v="2979037.3903094535"/>
  </r>
  <r>
    <x v="3"/>
    <x v="3"/>
    <n v="46"/>
    <n v="28000"/>
    <n v="2000"/>
    <n v="2979037.3903094535"/>
    <n v="5.1699999999999996E-2"/>
    <n v="12834.686089916562"/>
    <n v="17165.313910083438"/>
    <n v="2961872.0763993701"/>
  </r>
  <r>
    <x v="3"/>
    <x v="3"/>
    <n v="47"/>
    <n v="28000"/>
    <n v="2000"/>
    <n v="2961872.0763993701"/>
    <n v="5.1699999999999996E-2"/>
    <n v="12760.732195820618"/>
    <n v="17239.267804179384"/>
    <n v="2944632.8085951908"/>
  </r>
  <r>
    <x v="3"/>
    <x v="3"/>
    <n v="48"/>
    <n v="28000"/>
    <n v="2000"/>
    <n v="2944632.8085951908"/>
    <n v="5.1699999999999996E-2"/>
    <n v="12686.459683697612"/>
    <n v="17313.540316302388"/>
    <n v="2927319.2682788884"/>
  </r>
  <r>
    <x v="4"/>
    <x v="4"/>
    <n v="49"/>
    <n v="28000"/>
    <n v="2000"/>
    <n v="2927319.2682788884"/>
    <n v="5.1699999999999996E-2"/>
    <n v="12611.867180834875"/>
    <n v="17388.132819165126"/>
    <n v="2909931.1354597234"/>
  </r>
  <r>
    <x v="4"/>
    <x v="4"/>
    <n v="50"/>
    <n v="28000"/>
    <n v="2000"/>
    <n v="2909931.1354597234"/>
    <n v="5.1699999999999996E-2"/>
    <n v="12536.95330860564"/>
    <n v="17463.04669139436"/>
    <n v="2892468.088768329"/>
  </r>
  <r>
    <x v="4"/>
    <x v="4"/>
    <n v="51"/>
    <n v="28000"/>
    <n v="2000"/>
    <n v="2892468.088768329"/>
    <n v="5.1699999999999996E-2"/>
    <n v="12461.71668244355"/>
    <n v="17538.283317556452"/>
    <n v="2874929.8054507724"/>
  </r>
  <r>
    <x v="4"/>
    <x v="4"/>
    <n v="52"/>
    <n v="28000"/>
    <n v="2000"/>
    <n v="2874929.8054507724"/>
    <n v="5.1699999999999996E-2"/>
    <n v="12386.155911817077"/>
    <n v="17613.844088182923"/>
    <n v="2857315.9613625896"/>
  </r>
  <r>
    <x v="4"/>
    <x v="4"/>
    <n v="53"/>
    <n v="28000"/>
    <n v="2000"/>
    <n v="2857315.9613625896"/>
    <n v="5.1699999999999996E-2"/>
    <n v="12310.269600203823"/>
    <n v="17689.730399796179"/>
    <n v="2839626.2309627933"/>
  </r>
  <r>
    <x v="4"/>
    <x v="4"/>
    <n v="54"/>
    <n v="28000"/>
    <n v="2000"/>
    <n v="2839626.2309627933"/>
    <n v="5.1699999999999996E-2"/>
    <n v="12234.056345064701"/>
    <n v="17765.943654935298"/>
    <n v="2821860.287307858"/>
  </r>
  <r>
    <x v="4"/>
    <x v="4"/>
    <n v="55"/>
    <n v="28000"/>
    <n v="2000"/>
    <n v="2821860.287307858"/>
    <n v="5.1699999999999996E-2"/>
    <n v="12157.514737818021"/>
    <n v="17842.485262181981"/>
    <n v="2804017.8020456759"/>
  </r>
  <r>
    <x v="4"/>
    <x v="4"/>
    <n v="56"/>
    <n v="28000"/>
    <n v="2000"/>
    <n v="2804017.8020456759"/>
    <n v="5.1699999999999996E-2"/>
    <n v="12080.643363813453"/>
    <n v="17919.356636186545"/>
    <n v="2786098.4454094893"/>
  </r>
  <r>
    <x v="4"/>
    <x v="4"/>
    <n v="57"/>
    <n v="28000"/>
    <n v="2000"/>
    <n v="2786098.4454094893"/>
    <n v="5.1699999999999996E-2"/>
    <n v="12003.440802305884"/>
    <n v="17996.559197694114"/>
    <n v="2768101.8862117953"/>
  </r>
  <r>
    <x v="4"/>
    <x v="4"/>
    <n v="58"/>
    <n v="28000"/>
    <n v="2000"/>
    <n v="2768101.8862117953"/>
    <n v="5.1699999999999996E-2"/>
    <n v="11925.90562642915"/>
    <n v="18074.09437357085"/>
    <n v="2750027.7918382245"/>
  </r>
  <r>
    <x v="4"/>
    <x v="4"/>
    <n v="59"/>
    <n v="28000"/>
    <n v="2000"/>
    <n v="2750027.7918382245"/>
    <n v="5.1699999999999996E-2"/>
    <n v="11848.036403169683"/>
    <n v="18151.963596830319"/>
    <n v="2731875.8282413944"/>
  </r>
  <r>
    <x v="4"/>
    <x v="4"/>
    <n v="60"/>
    <n v="28000"/>
    <n v="2000"/>
    <n v="2731875.8282413944"/>
    <n v="5.1699999999999996E-2"/>
    <n v="11769.831693340006"/>
    <n v="18230.168306659994"/>
    <n v="2713645.6599347345"/>
  </r>
  <r>
    <x v="5"/>
    <x v="5"/>
    <n v="61"/>
    <n v="28000"/>
    <n v="2000"/>
    <n v="2713645.6599347345"/>
    <n v="5.1699999999999996E-2"/>
    <n v="11691.290051552147"/>
    <n v="18308.709948447853"/>
    <n v="2695336.9499862865"/>
  </r>
  <r>
    <x v="5"/>
    <x v="5"/>
    <n v="62"/>
    <n v="28000"/>
    <n v="2000"/>
    <n v="2695336.9499862865"/>
    <n v="5.1699999999999996E-2"/>
    <n v="11612.410026190917"/>
    <n v="18387.589973809081"/>
    <n v="2676949.3600124773"/>
  </r>
  <r>
    <x v="5"/>
    <x v="5"/>
    <n v="63"/>
    <n v="28000"/>
    <n v="2000"/>
    <n v="2676949.3600124773"/>
    <n v="5.1699999999999996E-2"/>
    <n v="11533.190159387088"/>
    <n v="18466.809840612914"/>
    <n v="2658482.5501718642"/>
  </r>
  <r>
    <x v="5"/>
    <x v="5"/>
    <n v="64"/>
    <n v="28000"/>
    <n v="2000"/>
    <n v="2658482.5501718642"/>
    <n v="5.1699999999999996E-2"/>
    <n v="11453.628986990449"/>
    <n v="18546.37101300955"/>
    <n v="2639936.1791588548"/>
  </r>
  <r>
    <x v="5"/>
    <x v="5"/>
    <n v="65"/>
    <n v="28000"/>
    <n v="2000"/>
    <n v="2639936.1791588548"/>
    <n v="5.1699999999999996E-2"/>
    <n v="11373.725038542732"/>
    <n v="18626.274961457268"/>
    <n v="2621309.9041973976"/>
  </r>
  <r>
    <x v="5"/>
    <x v="5"/>
    <n v="66"/>
    <n v="28000"/>
    <n v="2000"/>
    <n v="2621309.9041973976"/>
    <n v="5.1699999999999996E-2"/>
    <n v="11293.476837250455"/>
    <n v="18706.523162749545"/>
    <n v="2602603.381034648"/>
  </r>
  <r>
    <x v="5"/>
    <x v="5"/>
    <n v="67"/>
    <n v="28000"/>
    <n v="2000"/>
    <n v="2602603.381034648"/>
    <n v="5.1699999999999996E-2"/>
    <n v="11212.882899957607"/>
    <n v="18787.117100042393"/>
    <n v="2583816.2639346058"/>
  </r>
  <r>
    <x v="5"/>
    <x v="5"/>
    <n v="68"/>
    <n v="28000"/>
    <n v="2000"/>
    <n v="2583816.2639346058"/>
    <n v="5.1699999999999996E-2"/>
    <n v="11131.941737118259"/>
    <n v="18868.058262881743"/>
    <n v="2564948.2056717239"/>
  </r>
  <r>
    <x v="5"/>
    <x v="5"/>
    <n v="69"/>
    <n v="28000"/>
    <n v="2000"/>
    <n v="2564948.2056717239"/>
    <n v="5.1699999999999996E-2"/>
    <n v="11050.651852769011"/>
    <n v="18949.348147230987"/>
    <n v="2545998.8575244928"/>
  </r>
  <r>
    <x v="5"/>
    <x v="5"/>
    <n v="70"/>
    <n v="28000"/>
    <n v="2000"/>
    <n v="2545998.8575244928"/>
    <n v="5.1699999999999996E-2"/>
    <n v="10969.011744501355"/>
    <n v="19030.988255498647"/>
    <n v="2526967.8692689943"/>
  </r>
  <r>
    <x v="5"/>
    <x v="5"/>
    <n v="71"/>
    <n v="28000"/>
    <n v="2000"/>
    <n v="2526967.8692689943"/>
    <n v="5.1699999999999996E-2"/>
    <n v="10887.019903433917"/>
    <n v="19112.980096566083"/>
    <n v="2507854.8891724283"/>
  </r>
  <r>
    <x v="5"/>
    <x v="5"/>
    <n v="72"/>
    <n v="28000"/>
    <n v="2000"/>
    <n v="2507854.8891724283"/>
    <n v="5.1699999999999996E-2"/>
    <n v="10804.674814184544"/>
    <n v="19195.325185815454"/>
    <n v="2488659.5639866129"/>
  </r>
  <r>
    <x v="6"/>
    <x v="6"/>
    <n v="73"/>
    <n v="28000"/>
    <n v="2000"/>
    <n v="2488659.5639866129"/>
    <n v="5.1699999999999996E-2"/>
    <n v="10721.974954842322"/>
    <n v="19278.025045157679"/>
    <n v="2469381.5389414551"/>
  </r>
  <r>
    <x v="6"/>
    <x v="6"/>
    <n v="74"/>
    <n v="28000"/>
    <n v="2000"/>
    <n v="2469381.5389414551"/>
    <n v="5.1699999999999996E-2"/>
    <n v="10638.918796939435"/>
    <n v="19361.081203060567"/>
    <n v="2450020.4577383944"/>
  </r>
  <r>
    <x v="6"/>
    <x v="6"/>
    <n v="75"/>
    <n v="28000"/>
    <n v="2000"/>
    <n v="2450020.4577383944"/>
    <n v="5.1699999999999996E-2"/>
    <n v="10555.504805422916"/>
    <n v="19444.495194577084"/>
    <n v="2430575.9625438172"/>
  </r>
  <r>
    <x v="6"/>
    <x v="6"/>
    <n v="76"/>
    <n v="28000"/>
    <n v="2000"/>
    <n v="2430575.9625438172"/>
    <n v="5.1699999999999996E-2"/>
    <n v="10471.731438626279"/>
    <n v="19528.268561373719"/>
    <n v="2411047.6939824433"/>
  </r>
  <r>
    <x v="6"/>
    <x v="6"/>
    <n v="77"/>
    <n v="28000"/>
    <n v="2000"/>
    <n v="2411047.6939824433"/>
    <n v="5.1699999999999996E-2"/>
    <n v="10387.597148241026"/>
    <n v="19612.402851758976"/>
    <n v="2391435.2911306843"/>
  </r>
  <r>
    <x v="6"/>
    <x v="6"/>
    <n v="78"/>
    <n v="28000"/>
    <n v="2000"/>
    <n v="2391435.2911306843"/>
    <n v="5.1699999999999996E-2"/>
    <n v="10303.100379288031"/>
    <n v="19696.899620711971"/>
    <n v="2371738.3915099725"/>
  </r>
  <r>
    <x v="6"/>
    <x v="6"/>
    <n v="79"/>
    <n v="28000"/>
    <n v="2000"/>
    <n v="2371738.3915099725"/>
    <n v="5.1699999999999996E-2"/>
    <n v="10218.239570088797"/>
    <n v="19781.760429911203"/>
    <n v="2351956.6310800612"/>
  </r>
  <r>
    <x v="6"/>
    <x v="6"/>
    <n v="80"/>
    <n v="28000"/>
    <n v="2000"/>
    <n v="2351956.6310800612"/>
    <n v="5.1699999999999996E-2"/>
    <n v="10133.013152236597"/>
    <n v="19866.986847763401"/>
    <n v="2332089.6442322978"/>
  </r>
  <r>
    <x v="6"/>
    <x v="6"/>
    <n v="81"/>
    <n v="28000"/>
    <n v="2000"/>
    <n v="2332089.6442322978"/>
    <n v="5.1699999999999996E-2"/>
    <n v="10047.419550567482"/>
    <n v="19952.58044943252"/>
    <n v="2312137.0637828652"/>
  </r>
  <r>
    <x v="6"/>
    <x v="6"/>
    <n v="82"/>
    <n v="28000"/>
    <n v="2000"/>
    <n v="2312137.0637828652"/>
    <n v="5.1699999999999996E-2"/>
    <n v="9961.4571831311769"/>
    <n v="20038.542816868823"/>
    <n v="2292098.5209659962"/>
  </r>
  <r>
    <x v="6"/>
    <x v="6"/>
    <n v="83"/>
    <n v="28000"/>
    <n v="2000"/>
    <n v="2292098.5209659962"/>
    <n v="5.1699999999999996E-2"/>
    <n v="9875.1244611618331"/>
    <n v="20124.875538838169"/>
    <n v="2271973.6454271581"/>
  </r>
  <r>
    <x v="6"/>
    <x v="6"/>
    <n v="84"/>
    <n v="28000"/>
    <n v="2000"/>
    <n v="2271973.6454271581"/>
    <n v="5.1699999999999996E-2"/>
    <n v="9788.4197890486721"/>
    <n v="20211.580210951328"/>
    <n v="2251762.0652162069"/>
  </r>
  <r>
    <x v="7"/>
    <x v="7"/>
    <n v="85"/>
    <n v="28000"/>
    <n v="2000"/>
    <n v="2251762.0652162069"/>
    <n v="5.1699999999999996E-2"/>
    <n v="9701.3415643064909"/>
    <n v="20298.658435693509"/>
    <n v="2231463.4067805135"/>
  </r>
  <r>
    <x v="7"/>
    <x v="7"/>
    <n v="86"/>
    <n v="28000"/>
    <n v="2000"/>
    <n v="2231463.4067805135"/>
    <n v="5.1699999999999996E-2"/>
    <n v="9613.888177546045"/>
    <n v="20386.111822453953"/>
    <n v="2211077.2949580597"/>
  </r>
  <r>
    <x v="7"/>
    <x v="7"/>
    <n v="87"/>
    <n v="28000"/>
    <n v="2000"/>
    <n v="2211077.2949580597"/>
    <n v="5.1699999999999996E-2"/>
    <n v="9526.0580124443059"/>
    <n v="20473.941987555692"/>
    <n v="2190603.3529705042"/>
  </r>
  <r>
    <x v="7"/>
    <x v="7"/>
    <n v="88"/>
    <n v="28000"/>
    <n v="2000"/>
    <n v="2190603.3529705042"/>
    <n v="5.1699999999999996E-2"/>
    <n v="9437.849445714588"/>
    <n v="20562.150554285414"/>
    <n v="2170041.2024162188"/>
  </r>
  <r>
    <x v="7"/>
    <x v="7"/>
    <n v="89"/>
    <n v="28000"/>
    <n v="2000"/>
    <n v="2170041.2024162188"/>
    <n v="5.1699999999999996E-2"/>
    <n v="9349.2608470765426"/>
    <n v="20650.739152923459"/>
    <n v="2149390.4632632956"/>
  </r>
  <r>
    <x v="7"/>
    <x v="7"/>
    <n v="90"/>
    <n v="28000"/>
    <n v="2000"/>
    <n v="2149390.4632632956"/>
    <n v="5.1699999999999996E-2"/>
    <n v="9260.2905792260317"/>
    <n v="20739.709420773968"/>
    <n v="2128650.7538425215"/>
  </r>
  <r>
    <x v="7"/>
    <x v="7"/>
    <n v="91"/>
    <n v="28000"/>
    <n v="2000"/>
    <n v="2128650.7538425215"/>
    <n v="5.1699999999999996E-2"/>
    <n v="9170.9369978048617"/>
    <n v="20829.063002195137"/>
    <n v="2107821.6908403262"/>
  </r>
  <r>
    <x v="7"/>
    <x v="7"/>
    <n v="92"/>
    <n v="28000"/>
    <n v="2000"/>
    <n v="2107821.6908403262"/>
    <n v="5.1699999999999996E-2"/>
    <n v="9081.1984513704047"/>
    <n v="20918.801548629595"/>
    <n v="2086902.8892916967"/>
  </r>
  <r>
    <x v="7"/>
    <x v="7"/>
    <n v="93"/>
    <n v="28000"/>
    <n v="2000"/>
    <n v="2086902.8892916967"/>
    <n v="5.1699999999999996E-2"/>
    <n v="8991.0732813650593"/>
    <n v="21008.926718634939"/>
    <n v="2065893.9625730617"/>
  </r>
  <r>
    <x v="7"/>
    <x v="7"/>
    <n v="94"/>
    <n v="28000"/>
    <n v="2000"/>
    <n v="2065893.9625730617"/>
    <n v="5.1699999999999996E-2"/>
    <n v="8900.5598220856064"/>
    <n v="21099.440177914395"/>
    <n v="2044794.5223951472"/>
  </r>
  <r>
    <x v="7"/>
    <x v="7"/>
    <n v="95"/>
    <n v="28000"/>
    <n v="2000"/>
    <n v="2044794.5223951472"/>
    <n v="5.1699999999999996E-2"/>
    <n v="8809.6564006524259"/>
    <n v="21190.343599347572"/>
    <n v="2023604.1787957996"/>
  </r>
  <r>
    <x v="7"/>
    <x v="7"/>
    <n v="96"/>
    <n v="28000"/>
    <n v="2000"/>
    <n v="2023604.1787957996"/>
    <n v="5.1699999999999996E-2"/>
    <n v="8718.3613369785689"/>
    <n v="21281.638663021433"/>
    <n v="2002322.5401327782"/>
  </r>
  <r>
    <x v="8"/>
    <x v="8"/>
    <n v="97"/>
    <n v="28000"/>
    <n v="2000"/>
    <n v="2002322.5401327782"/>
    <n v="5.1699999999999996E-2"/>
    <n v="8626.6729437387185"/>
    <n v="21373.327056261282"/>
    <n v="1980949.213076517"/>
  </r>
  <r>
    <x v="8"/>
    <x v="8"/>
    <n v="98"/>
    <n v="28000"/>
    <n v="2000"/>
    <n v="1980949.213076517"/>
    <n v="5.1699999999999996E-2"/>
    <n v="8534.5895263379934"/>
    <n v="21465.410473662007"/>
    <n v="1959483.802602855"/>
  </r>
  <r>
    <x v="8"/>
    <x v="8"/>
    <n v="99"/>
    <n v="28000"/>
    <n v="2000"/>
    <n v="1959483.802602855"/>
    <n v="5.1699999999999996E-2"/>
    <n v="8442.1093828806333"/>
    <n v="21557.890617119367"/>
    <n v="1937925.9119857356"/>
  </r>
  <r>
    <x v="8"/>
    <x v="8"/>
    <n v="100"/>
    <n v="28000"/>
    <n v="2000"/>
    <n v="1937925.9119857356"/>
    <n v="5.1699999999999996E-2"/>
    <n v="8349.230804138544"/>
    <n v="21650.769195861456"/>
    <n v="1916275.1427898742"/>
  </r>
  <r>
    <x v="8"/>
    <x v="8"/>
    <n v="101"/>
    <n v="28000"/>
    <n v="2000"/>
    <n v="1916275.1427898742"/>
    <n v="5.1699999999999996E-2"/>
    <n v="8255.9520735197075"/>
    <n v="21744.047926480293"/>
    <n v="1894531.094863394"/>
  </r>
  <r>
    <x v="8"/>
    <x v="8"/>
    <n v="102"/>
    <n v="28000"/>
    <n v="2000"/>
    <n v="1894531.094863394"/>
    <n v="5.1699999999999996E-2"/>
    <n v="8162.2714670364549"/>
    <n v="21837.728532963545"/>
    <n v="1872693.3663304306"/>
  </r>
  <r>
    <x v="8"/>
    <x v="8"/>
    <n v="103"/>
    <n v="28000"/>
    <n v="2000"/>
    <n v="1872693.3663304306"/>
    <n v="5.1699999999999996E-2"/>
    <n v="8068.1872532736052"/>
    <n v="21931.812746726395"/>
    <n v="1850761.5535837042"/>
  </r>
  <r>
    <x v="8"/>
    <x v="8"/>
    <n v="104"/>
    <n v="28000"/>
    <n v="2000"/>
    <n v="1850761.5535837042"/>
    <n v="5.1699999999999996E-2"/>
    <n v="7973.6976933564583"/>
    <n v="22026.302306643542"/>
    <n v="1828735.2512770607"/>
  </r>
  <r>
    <x v="8"/>
    <x v="8"/>
    <n v="105"/>
    <n v="28000"/>
    <n v="2000"/>
    <n v="1828735.2512770607"/>
    <n v="5.1699999999999996E-2"/>
    <n v="7878.8010409186691"/>
    <n v="22121.198959081332"/>
    <n v="1806614.0523179793"/>
  </r>
  <r>
    <x v="8"/>
    <x v="8"/>
    <n v="106"/>
    <n v="28000"/>
    <n v="2000"/>
    <n v="1806614.0523179793"/>
    <n v="5.1699999999999996E-2"/>
    <n v="7783.4955420699598"/>
    <n v="22216.504457930041"/>
    <n v="1784397.5478600492"/>
  </r>
  <r>
    <x v="8"/>
    <x v="8"/>
    <n v="107"/>
    <n v="28000"/>
    <n v="2000"/>
    <n v="1784397.5478600492"/>
    <n v="5.1699999999999996E-2"/>
    <n v="7687.7794353637109"/>
    <n v="22312.220564636289"/>
    <n v="1762085.3272954128"/>
  </r>
  <r>
    <x v="8"/>
    <x v="8"/>
    <n v="108"/>
    <n v="28000"/>
    <n v="2000"/>
    <n v="1762085.3272954128"/>
    <n v="5.1699999999999996E-2"/>
    <n v="7591.6509517644035"/>
    <n v="22408.349048235596"/>
    <n v="1739676.9782471771"/>
  </r>
  <r>
    <x v="9"/>
    <x v="9"/>
    <n v="109"/>
    <n v="28000"/>
    <n v="2000"/>
    <n v="1739676.9782471771"/>
    <n v="5.1699999999999996E-2"/>
    <n v="7495.1083146149213"/>
    <n v="22504.891685385079"/>
    <n v="1717172.0865617921"/>
  </r>
  <r>
    <x v="9"/>
    <x v="9"/>
    <n v="110"/>
    <n v="28000"/>
    <n v="2000"/>
    <n v="1717172.0865617921"/>
    <n v="5.1699999999999996E-2"/>
    <n v="7398.1497396037203"/>
    <n v="22601.850260396281"/>
    <n v="1694570.2363013958"/>
  </r>
  <r>
    <x v="9"/>
    <x v="9"/>
    <n v="111"/>
    <n v="28000"/>
    <n v="2000"/>
    <n v="1694570.2363013958"/>
    <n v="5.1699999999999996E-2"/>
    <n v="7300.7734347318465"/>
    <n v="22699.226565268153"/>
    <n v="1671871.0097361277"/>
  </r>
  <r>
    <x v="9"/>
    <x v="9"/>
    <n v="112"/>
    <n v="28000"/>
    <n v="2000"/>
    <n v="1671871.0097361277"/>
    <n v="5.1699999999999996E-2"/>
    <n v="7202.9776002798162"/>
    <n v="22797.022399720183"/>
    <n v="1649073.9873364074"/>
  </r>
  <r>
    <x v="9"/>
    <x v="9"/>
    <n v="113"/>
    <n v="28000"/>
    <n v="2000"/>
    <n v="1649073.9873364074"/>
    <n v="5.1699999999999996E-2"/>
    <n v="7104.7604287743552"/>
    <n v="22895.239571225644"/>
    <n v="1626178.7477651818"/>
  </r>
  <r>
    <x v="9"/>
    <x v="9"/>
    <n v="114"/>
    <n v="28000"/>
    <n v="2000"/>
    <n v="1626178.7477651818"/>
    <n v="5.1699999999999996E-2"/>
    <n v="7006.1201049549918"/>
    <n v="22993.879895045007"/>
    <n v="1603184.8678701369"/>
  </r>
  <r>
    <x v="9"/>
    <x v="9"/>
    <n v="115"/>
    <n v="28000"/>
    <n v="2000"/>
    <n v="1603184.8678701369"/>
    <n v="5.1699999999999996E-2"/>
    <n v="6907.0548057405058"/>
    <n v="23092.945194259493"/>
    <n v="1580091.9226758773"/>
  </r>
  <r>
    <x v="9"/>
    <x v="9"/>
    <n v="116"/>
    <n v="28000"/>
    <n v="2000"/>
    <n v="1580091.9226758773"/>
    <n v="5.1699999999999996E-2"/>
    <n v="6807.562700195238"/>
    <n v="23192.437299804762"/>
    <n v="1556899.4853760726"/>
  </r>
  <r>
    <x v="9"/>
    <x v="9"/>
    <n v="117"/>
    <n v="28000"/>
    <n v="2000"/>
    <n v="1556899.4853760726"/>
    <n v="5.1699999999999996E-2"/>
    <n v="6707.6419494952461"/>
    <n v="23292.358050504754"/>
    <n v="1533607.1273255679"/>
  </r>
  <r>
    <x v="9"/>
    <x v="9"/>
    <n v="118"/>
    <n v="28000"/>
    <n v="2000"/>
    <n v="1533607.1273255679"/>
    <n v="5.1699999999999996E-2"/>
    <n v="6607.2907068943214"/>
    <n v="23392.70929310568"/>
    <n v="1510214.4180324622"/>
  </r>
  <r>
    <x v="9"/>
    <x v="9"/>
    <n v="119"/>
    <n v="28000"/>
    <n v="2000"/>
    <n v="1510214.4180324622"/>
    <n v="5.1699999999999996E-2"/>
    <n v="6506.5071176898573"/>
    <n v="23493.492882310144"/>
    <n v="1486720.9251501521"/>
  </r>
  <r>
    <x v="9"/>
    <x v="9"/>
    <n v="120"/>
    <n v="28000"/>
    <n v="2000"/>
    <n v="1486720.9251501521"/>
    <n v="5.1699999999999996E-2"/>
    <n v="6405.2893191885714"/>
    <n v="23594.710680811429"/>
    <n v="1463126.2144693406"/>
  </r>
  <r>
    <x v="10"/>
    <x v="10"/>
    <n v="121"/>
    <n v="28000"/>
    <n v="2000"/>
    <n v="1463126.2144693406"/>
    <n v="5.1699999999999996E-2"/>
    <n v="6303.6354406720757"/>
    <n v="23696.364559327925"/>
    <n v="1439429.8499100127"/>
  </r>
  <r>
    <x v="10"/>
    <x v="10"/>
    <n v="122"/>
    <n v="28000"/>
    <n v="2000"/>
    <n v="1439429.8499100127"/>
    <n v="5.1699999999999996E-2"/>
    <n v="6201.5436033623046"/>
    <n v="23798.456396637695"/>
    <n v="1415631.393513375"/>
  </r>
  <r>
    <x v="10"/>
    <x v="10"/>
    <n v="123"/>
    <n v="28000"/>
    <n v="2000"/>
    <n v="1415631.393513375"/>
    <n v="5.1699999999999996E-2"/>
    <n v="6099.0119203867898"/>
    <n v="23900.988079613209"/>
    <n v="1391730.4054337617"/>
  </r>
  <r>
    <x v="10"/>
    <x v="10"/>
    <n v="124"/>
    <n v="28000"/>
    <n v="2000"/>
    <n v="1391730.4054337617"/>
    <n v="5.1699999999999996E-2"/>
    <n v="5996.0384967437894"/>
    <n v="24003.961503256211"/>
    <n v="1367726.4439305055"/>
  </r>
  <r>
    <x v="10"/>
    <x v="10"/>
    <n v="125"/>
    <n v="28000"/>
    <n v="2000"/>
    <n v="1367726.4439305055"/>
    <n v="5.1699999999999996E-2"/>
    <n v="5892.6214292672603"/>
    <n v="24107.378570732741"/>
    <n v="1343619.0653597729"/>
  </r>
  <r>
    <x v="10"/>
    <x v="10"/>
    <n v="126"/>
    <n v="28000"/>
    <n v="2000"/>
    <n v="1343619.0653597729"/>
    <n v="5.1699999999999996E-2"/>
    <n v="5788.7588065916871"/>
    <n v="24211.241193408314"/>
    <n v="1319407.8241663645"/>
  </r>
  <r>
    <x v="10"/>
    <x v="10"/>
    <n v="127"/>
    <n v="28000"/>
    <n v="2000"/>
    <n v="1319407.8241663645"/>
    <n v="5.1699999999999996E-2"/>
    <n v="5684.4487091167539"/>
    <n v="24315.551290883246"/>
    <n v="1295092.2728754813"/>
  </r>
  <r>
    <x v="10"/>
    <x v="10"/>
    <n v="128"/>
    <n v="28000"/>
    <n v="2000"/>
    <n v="1295092.2728754813"/>
    <n v="5.1699999999999996E-2"/>
    <n v="5579.6892089718649"/>
    <n v="24420.310791028136"/>
    <n v="1270671.9620844531"/>
  </r>
  <r>
    <x v="10"/>
    <x v="10"/>
    <n v="129"/>
    <n v="28000"/>
    <n v="2000"/>
    <n v="1270671.9620844531"/>
    <n v="5.1699999999999996E-2"/>
    <n v="5474.4783699805184"/>
    <n v="24525.521630019481"/>
    <n v="1246146.4404544337"/>
  </r>
  <r>
    <x v="10"/>
    <x v="10"/>
    <n v="130"/>
    <n v="28000"/>
    <n v="2000"/>
    <n v="1246146.4404544337"/>
    <n v="5.1699999999999996E-2"/>
    <n v="5368.8142476245184"/>
    <n v="24631.185752375481"/>
    <n v="1221515.2547020582"/>
  </r>
  <r>
    <x v="10"/>
    <x v="10"/>
    <n v="131"/>
    <n v="28000"/>
    <n v="2000"/>
    <n v="1221515.2547020582"/>
    <n v="5.1699999999999996E-2"/>
    <n v="5262.6948890080339"/>
    <n v="24737.305110991965"/>
    <n v="1196777.9495910662"/>
  </r>
  <r>
    <x v="10"/>
    <x v="10"/>
    <n v="132"/>
    <n v="28000"/>
    <n v="2000"/>
    <n v="1196777.9495910662"/>
    <n v="5.1699999999999996E-2"/>
    <n v="5156.1183328215102"/>
    <n v="24843.881667178488"/>
    <n v="1171934.0679238876"/>
  </r>
  <r>
    <x v="11"/>
    <x v="11"/>
    <n v="133"/>
    <n v="28000"/>
    <n v="2000"/>
    <n v="1171934.0679238876"/>
    <n v="5.1699999999999996E-2"/>
    <n v="5049.0826093054156"/>
    <n v="24950.917390694583"/>
    <n v="1146983.150533193"/>
  </r>
  <r>
    <x v="11"/>
    <x v="11"/>
    <n v="134"/>
    <n v="28000"/>
    <n v="2000"/>
    <n v="1146983.150533193"/>
    <n v="5.1699999999999996E-2"/>
    <n v="4941.5857402138399"/>
    <n v="25058.414259786161"/>
    <n v="1121924.7362734068"/>
  </r>
  <r>
    <x v="11"/>
    <x v="11"/>
    <n v="135"/>
    <n v="28000"/>
    <n v="2000"/>
    <n v="1121924.7362734068"/>
    <n v="5.1699999999999996E-2"/>
    <n v="4833.6257387779269"/>
    <n v="25166.374261222074"/>
    <n v="1096758.3620121847"/>
  </r>
  <r>
    <x v="11"/>
    <x v="11"/>
    <n v="136"/>
    <n v="28000"/>
    <n v="2000"/>
    <n v="1096758.3620121847"/>
    <n v="5.1699999999999996E-2"/>
    <n v="4725.2006096691621"/>
    <n v="25274.799390330838"/>
    <n v="1071483.5626218538"/>
  </r>
  <r>
    <x v="11"/>
    <x v="11"/>
    <n v="137"/>
    <n v="28000"/>
    <n v="2000"/>
    <n v="1071483.5626218538"/>
    <n v="5.1699999999999996E-2"/>
    <n v="4616.3083489624869"/>
    <n v="25383.691651037512"/>
    <n v="1046099.8709708162"/>
  </r>
  <r>
    <x v="11"/>
    <x v="11"/>
    <n v="138"/>
    <n v="28000"/>
    <n v="2000"/>
    <n v="1046099.8709708162"/>
    <n v="5.1699999999999996E-2"/>
    <n v="4506.9469440992661"/>
    <n v="25493.053055900735"/>
    <n v="1020606.8179149155"/>
  </r>
  <r>
    <x v="11"/>
    <x v="11"/>
    <n v="139"/>
    <n v="28000"/>
    <n v="2000"/>
    <n v="1020606.8179149155"/>
    <n v="5.1699999999999996E-2"/>
    <n v="4397.1143738500941"/>
    <n v="25602.885626149906"/>
    <n v="995003.93228876556"/>
  </r>
  <r>
    <x v="11"/>
    <x v="11"/>
    <n v="140"/>
    <n v="28000"/>
    <n v="2000"/>
    <n v="995003.93228876556"/>
    <n v="5.1699999999999996E-2"/>
    <n v="4286.8086082774307"/>
    <n v="25713.191391722568"/>
    <n v="969290.74089704303"/>
  </r>
  <r>
    <x v="11"/>
    <x v="11"/>
    <n v="141"/>
    <n v="28000"/>
    <n v="2000"/>
    <n v="969290.74089704303"/>
    <n v="5.1699999999999996E-2"/>
    <n v="4176.027608698093"/>
    <n v="25823.972391301908"/>
    <n v="943466.76850574114"/>
  </r>
  <r>
    <x v="11"/>
    <x v="11"/>
    <n v="142"/>
    <n v="28000"/>
    <n v="2000"/>
    <n v="943466.76850574114"/>
    <n v="5.1699999999999996E-2"/>
    <n v="4064.769327645568"/>
    <n v="25935.230672354432"/>
    <n v="917531.53783338668"/>
  </r>
  <r>
    <x v="11"/>
    <x v="11"/>
    <n v="143"/>
    <n v="28000"/>
    <n v="2000"/>
    <n v="917531.53783338668"/>
    <n v="5.1699999999999996E-2"/>
    <n v="3953.031708832174"/>
    <n v="26046.968291167825"/>
    <n v="891484.56954221881"/>
  </r>
  <r>
    <x v="11"/>
    <x v="11"/>
    <n v="144"/>
    <n v="28000"/>
    <n v="2000"/>
    <n v="891484.56954221881"/>
    <n v="5.1699999999999996E-2"/>
    <n v="3840.8126871110594"/>
    <n v="26159.187312888942"/>
    <n v="865325.3822293299"/>
  </r>
  <r>
    <x v="12"/>
    <x v="12"/>
    <n v="145"/>
    <n v="28000"/>
    <n v="2000"/>
    <n v="865325.3822293299"/>
    <n v="5.1699999999999996E-2"/>
    <n v="3728.1101884380296"/>
    <n v="26271.88981156197"/>
    <n v="839053.49241776788"/>
  </r>
  <r>
    <x v="12"/>
    <x v="12"/>
    <n v="146"/>
    <n v="28000"/>
    <n v="2000"/>
    <n v="839053.49241776788"/>
    <n v="5.1699999999999996E-2"/>
    <n v="3614.9221298332163"/>
    <n v="26385.077870166784"/>
    <n v="812668.41454760113"/>
  </r>
  <r>
    <x v="12"/>
    <x v="12"/>
    <n v="147"/>
    <n v="28000"/>
    <n v="2000"/>
    <n v="812668.41454760113"/>
    <n v="5.1699999999999996E-2"/>
    <n v="3501.2464193425817"/>
    <n v="26498.75358065742"/>
    <n v="786169.66096694372"/>
  </r>
  <r>
    <x v="12"/>
    <x v="12"/>
    <n v="148"/>
    <n v="28000"/>
    <n v="2000"/>
    <n v="786169.66096694372"/>
    <n v="5.1699999999999996E-2"/>
    <n v="3387.080955999249"/>
    <n v="26612.919044000751"/>
    <n v="759556.74192294292"/>
  </r>
  <r>
    <x v="12"/>
    <x v="12"/>
    <n v="149"/>
    <n v="28000"/>
    <n v="2000"/>
    <n v="759556.74192294292"/>
    <n v="5.1699999999999996E-2"/>
    <n v="3272.4236297846787"/>
    <n v="26727.57637021532"/>
    <n v="732829.16555272765"/>
  </r>
  <r>
    <x v="12"/>
    <x v="12"/>
    <n v="150"/>
    <n v="28000"/>
    <n v="2000"/>
    <n v="732829.16555272765"/>
    <n v="5.1699999999999996E-2"/>
    <n v="3157.2723215896681"/>
    <n v="26842.727678410331"/>
    <n v="705986.43787431729"/>
  </r>
  <r>
    <x v="12"/>
    <x v="12"/>
    <n v="151"/>
    <n v="28000"/>
    <n v="2000"/>
    <n v="705986.43787431729"/>
    <n v="5.1699999999999996E-2"/>
    <n v="3041.6249031751831"/>
    <n v="26958.375096824817"/>
    <n v="679028.06277749245"/>
  </r>
  <r>
    <x v="12"/>
    <x v="12"/>
    <n v="152"/>
    <n v="28000"/>
    <n v="2000"/>
    <n v="679028.06277749245"/>
    <n v="5.1699999999999996E-2"/>
    <n v="2925.4792371330295"/>
    <n v="27074.52076286697"/>
    <n v="651953.54201462551"/>
  </r>
  <r>
    <x v="12"/>
    <x v="12"/>
    <n v="153"/>
    <n v="28000"/>
    <n v="2000"/>
    <n v="651953.54201462551"/>
    <n v="5.1699999999999996E-2"/>
    <n v="2808.8331768463449"/>
    <n v="27191.166823153653"/>
    <n v="624762.37519147189"/>
  </r>
  <r>
    <x v="12"/>
    <x v="12"/>
    <n v="154"/>
    <n v="28000"/>
    <n v="2000"/>
    <n v="624762.37519147189"/>
    <n v="5.1699999999999996E-2"/>
    <n v="2691.6845664499247"/>
    <n v="27308.315433550077"/>
    <n v="597454.05975792184"/>
  </r>
  <r>
    <x v="12"/>
    <x v="12"/>
    <n v="155"/>
    <n v="28000"/>
    <n v="2000"/>
    <n v="597454.05975792184"/>
    <n v="5.1699999999999996E-2"/>
    <n v="2574.0312407903798"/>
    <n v="27425.96875920962"/>
    <n v="570028.09099871223"/>
  </r>
  <r>
    <x v="12"/>
    <x v="12"/>
    <n v="156"/>
    <n v="28000"/>
    <n v="2000"/>
    <n v="570028.09099871223"/>
    <n v="5.1699999999999996E-2"/>
    <n v="2455.8710253861186"/>
    <n v="27544.128974613883"/>
    <n v="542483.96202409838"/>
  </r>
  <r>
    <x v="13"/>
    <x v="13"/>
    <n v="157"/>
    <n v="28000"/>
    <n v="2000"/>
    <n v="542483.96202409838"/>
    <n v="5.1699999999999996E-2"/>
    <n v="2337.2017363871569"/>
    <n v="27662.798263612844"/>
    <n v="514821.16376048554"/>
  </r>
  <r>
    <x v="13"/>
    <x v="13"/>
    <n v="158"/>
    <n v="28000"/>
    <n v="2000"/>
    <n v="514821.16376048554"/>
    <n v="5.1699999999999996E-2"/>
    <n v="2218.0211805347585"/>
    <n v="27781.978819465243"/>
    <n v="487039.18494102027"/>
  </r>
  <r>
    <x v="13"/>
    <x v="13"/>
    <n v="159"/>
    <n v="28000"/>
    <n v="2000"/>
    <n v="487039.18494102027"/>
    <n v="5.1699999999999996E-2"/>
    <n v="2098.3271551208954"/>
    <n v="27901.672844879104"/>
    <n v="459137.51209614117"/>
  </r>
  <r>
    <x v="13"/>
    <x v="13"/>
    <n v="160"/>
    <n v="28000"/>
    <n v="2000"/>
    <n v="459137.51209614117"/>
    <n v="5.1699999999999996E-2"/>
    <n v="1978.1174479475415"/>
    <n v="28021.882552052459"/>
    <n v="431115.62954408873"/>
  </r>
  <r>
    <x v="13"/>
    <x v="13"/>
    <n v="161"/>
    <n v="28000"/>
    <n v="2000"/>
    <n v="431115.62954408873"/>
    <n v="5.1699999999999996E-2"/>
    <n v="1857.3898372857821"/>
    <n v="28142.61016271422"/>
    <n v="402973.01938137453"/>
  </r>
  <r>
    <x v="13"/>
    <x v="13"/>
    <n v="162"/>
    <n v="28000"/>
    <n v="2000"/>
    <n v="402973.01938137453"/>
    <n v="5.1699999999999996E-2"/>
    <n v="1736.1420918347551"/>
    <n v="28263.857908165246"/>
    <n v="374709.16147320927"/>
  </r>
  <r>
    <x v="13"/>
    <x v="13"/>
    <n v="163"/>
    <n v="28000"/>
    <n v="2000"/>
    <n v="374709.16147320927"/>
    <n v="5.1699999999999996E-2"/>
    <n v="1614.3719706804097"/>
    <n v="28385.628029319589"/>
    <n v="346323.5334438897"/>
  </r>
  <r>
    <x v="13"/>
    <x v="13"/>
    <n v="164"/>
    <n v="28000"/>
    <n v="2000"/>
    <n v="346323.5334438897"/>
    <n v="5.1699999999999996E-2"/>
    <n v="1492.0772232540912"/>
    <n v="28507.922776745909"/>
    <n v="317815.61066714377"/>
  </r>
  <r>
    <x v="13"/>
    <x v="13"/>
    <n v="165"/>
    <n v="28000"/>
    <n v="2000"/>
    <n v="317815.61066714377"/>
    <n v="5.1699999999999996E-2"/>
    <n v="1369.2555892909443"/>
    <n v="28630.744410709056"/>
    <n v="289184.8662564347"/>
  </r>
  <r>
    <x v="13"/>
    <x v="13"/>
    <n v="166"/>
    <n v="28000"/>
    <n v="2000"/>
    <n v="289184.8662564347"/>
    <n v="5.1699999999999996E-2"/>
    <n v="1245.9047987881395"/>
    <n v="28754.095201211861"/>
    <n v="260430.77105522284"/>
  </r>
  <r>
    <x v="13"/>
    <x v="13"/>
    <n v="167"/>
    <n v="28000"/>
    <n v="2000"/>
    <n v="260430.77105522284"/>
    <n v="5.1699999999999996E-2"/>
    <n v="1122.0225719629182"/>
    <n v="28877.97742803708"/>
    <n v="231552.79362718575"/>
  </r>
  <r>
    <x v="13"/>
    <x v="13"/>
    <n v="168"/>
    <n v="28000"/>
    <n v="2000"/>
    <n v="231552.79362718575"/>
    <n v="5.1699999999999996E-2"/>
    <n v="997.60661921045858"/>
    <n v="29002.393380789541"/>
    <n v="202550.4002463962"/>
  </r>
  <r>
    <x v="14"/>
    <x v="14"/>
    <n v="169"/>
    <n v="28000"/>
    <n v="2000"/>
    <n v="202550.4002463962"/>
    <n v="5.1699999999999996E-2"/>
    <n v="872.65464106155684"/>
    <n v="29127.345358938444"/>
    <n v="173423.05488745775"/>
  </r>
  <r>
    <x v="14"/>
    <x v="14"/>
    <n v="170"/>
    <n v="28000"/>
    <n v="2000"/>
    <n v="173423.05488745775"/>
    <n v="5.1699999999999996E-2"/>
    <n v="747.16432814013035"/>
    <n v="29252.83567185987"/>
    <n v="144170.21921559787"/>
  </r>
  <r>
    <x v="14"/>
    <x v="14"/>
    <n v="171"/>
    <n v="28000"/>
    <n v="2000"/>
    <n v="144170.21921559787"/>
    <n v="5.1699999999999996E-2"/>
    <n v="621.13336112053412"/>
    <n v="29378.866638879466"/>
    <n v="114791.3525767184"/>
  </r>
  <r>
    <x v="14"/>
    <x v="14"/>
    <n v="172"/>
    <n v="28000"/>
    <n v="2000"/>
    <n v="114791.3525767184"/>
    <n v="5.1699999999999996E-2"/>
    <n v="494.55941068469514"/>
    <n v="29505.440589315305"/>
    <n v="85285.911987403102"/>
  </r>
  <r>
    <x v="14"/>
    <x v="14"/>
    <n v="173"/>
    <n v="28000"/>
    <n v="2000"/>
    <n v="85285.911987403102"/>
    <n v="5.1699999999999996E-2"/>
    <n v="367.44013747906166"/>
    <n v="29632.559862520939"/>
    <n v="55653.352124882163"/>
  </r>
  <r>
    <x v="14"/>
    <x v="14"/>
    <n v="174"/>
    <n v="28000"/>
    <n v="2000"/>
    <n v="55653.352124882163"/>
    <n v="5.1699999999999996E-2"/>
    <n v="239.77319207136728"/>
    <n v="29760.226807928633"/>
    <n v="25893.12531695353"/>
  </r>
  <r>
    <x v="14"/>
    <x v="14"/>
    <n v="175"/>
    <n v="25893.12531695353"/>
    <n v="0"/>
    <n v="25893.12531695353"/>
    <n v="5.1699999999999996E-2"/>
    <n v="0"/>
    <n v="25893.12531695353"/>
    <n v="0"/>
  </r>
  <r>
    <x v="14"/>
    <x v="14"/>
    <n v="176"/>
    <n v="0"/>
    <n v="0"/>
    <n v="0"/>
    <n v="5.1699999999999996E-2"/>
    <n v="0"/>
    <n v="0"/>
    <n v="0"/>
  </r>
  <r>
    <x v="14"/>
    <x v="14"/>
    <n v="177"/>
    <n v="0"/>
    <n v="0"/>
    <n v="0"/>
    <n v="5.1699999999999996E-2"/>
    <n v="0"/>
    <n v="0"/>
    <n v="0"/>
  </r>
  <r>
    <x v="14"/>
    <x v="14"/>
    <n v="178"/>
    <n v="0"/>
    <n v="0"/>
    <n v="0"/>
    <n v="5.1699999999999996E-2"/>
    <n v="0"/>
    <n v="0"/>
    <n v="0"/>
  </r>
  <r>
    <x v="14"/>
    <x v="14"/>
    <n v="179"/>
    <n v="0"/>
    <n v="0"/>
    <n v="0"/>
    <n v="5.1699999999999996E-2"/>
    <n v="0"/>
    <n v="0"/>
    <n v="0"/>
  </r>
  <r>
    <x v="14"/>
    <x v="14"/>
    <n v="180"/>
    <n v="0"/>
    <n v="0"/>
    <n v="0"/>
    <n v="5.1699999999999996E-2"/>
    <n v="0"/>
    <n v="0"/>
    <n v="0"/>
  </r>
  <r>
    <x v="15"/>
    <x v="15"/>
    <n v="181"/>
    <n v="0"/>
    <n v="0"/>
    <n v="0"/>
    <n v="5.1699999999999996E-2"/>
    <n v="0"/>
    <n v="0"/>
    <n v="0"/>
  </r>
  <r>
    <x v="15"/>
    <x v="15"/>
    <n v="182"/>
    <n v="0"/>
    <n v="0"/>
    <n v="0"/>
    <n v="5.1699999999999996E-2"/>
    <n v="0"/>
    <n v="0"/>
    <n v="0"/>
  </r>
  <r>
    <x v="15"/>
    <x v="15"/>
    <n v="183"/>
    <n v="0"/>
    <n v="0"/>
    <n v="0"/>
    <n v="5.1699999999999996E-2"/>
    <n v="0"/>
    <n v="0"/>
    <n v="0"/>
  </r>
  <r>
    <x v="15"/>
    <x v="15"/>
    <n v="184"/>
    <n v="0"/>
    <n v="0"/>
    <n v="0"/>
    <n v="5.1699999999999996E-2"/>
    <n v="0"/>
    <n v="0"/>
    <n v="0"/>
  </r>
  <r>
    <x v="15"/>
    <x v="15"/>
    <n v="185"/>
    <n v="0"/>
    <n v="0"/>
    <n v="0"/>
    <n v="5.1699999999999996E-2"/>
    <n v="0"/>
    <n v="0"/>
    <n v="0"/>
  </r>
  <r>
    <x v="15"/>
    <x v="15"/>
    <n v="186"/>
    <n v="0"/>
    <n v="0"/>
    <n v="0"/>
    <n v="5.1699999999999996E-2"/>
    <n v="0"/>
    <n v="0"/>
    <n v="0"/>
  </r>
  <r>
    <x v="15"/>
    <x v="15"/>
    <n v="187"/>
    <n v="0"/>
    <n v="0"/>
    <n v="0"/>
    <n v="5.1699999999999996E-2"/>
    <n v="0"/>
    <n v="0"/>
    <n v="0"/>
  </r>
  <r>
    <x v="15"/>
    <x v="15"/>
    <n v="188"/>
    <n v="0"/>
    <n v="0"/>
    <n v="0"/>
    <n v="5.1699999999999996E-2"/>
    <n v="0"/>
    <n v="0"/>
    <n v="0"/>
  </r>
  <r>
    <x v="15"/>
    <x v="15"/>
    <n v="189"/>
    <n v="0"/>
    <n v="0"/>
    <n v="0"/>
    <n v="5.1699999999999996E-2"/>
    <n v="0"/>
    <n v="0"/>
    <n v="0"/>
  </r>
  <r>
    <x v="15"/>
    <x v="15"/>
    <n v="190"/>
    <n v="0"/>
    <n v="0"/>
    <n v="0"/>
    <n v="5.1699999999999996E-2"/>
    <n v="0"/>
    <n v="0"/>
    <n v="0"/>
  </r>
  <r>
    <x v="15"/>
    <x v="15"/>
    <n v="191"/>
    <n v="0"/>
    <n v="0"/>
    <n v="0"/>
    <n v="5.1699999999999996E-2"/>
    <n v="0"/>
    <n v="0"/>
    <n v="0"/>
  </r>
  <r>
    <x v="15"/>
    <x v="15"/>
    <n v="192"/>
    <n v="0"/>
    <n v="0"/>
    <n v="0"/>
    <n v="5.1699999999999996E-2"/>
    <n v="0"/>
    <n v="0"/>
    <n v="0"/>
  </r>
  <r>
    <x v="16"/>
    <x v="16"/>
    <n v="193"/>
    <n v="0"/>
    <n v="0"/>
    <n v="0"/>
    <n v="5.1699999999999996E-2"/>
    <n v="0"/>
    <n v="0"/>
    <n v="0"/>
  </r>
  <r>
    <x v="16"/>
    <x v="16"/>
    <n v="194"/>
    <n v="0"/>
    <n v="0"/>
    <n v="0"/>
    <n v="5.1699999999999996E-2"/>
    <n v="0"/>
    <n v="0"/>
    <n v="0"/>
  </r>
  <r>
    <x v="16"/>
    <x v="16"/>
    <n v="195"/>
    <n v="0"/>
    <n v="0"/>
    <n v="0"/>
    <n v="5.1699999999999996E-2"/>
    <n v="0"/>
    <n v="0"/>
    <n v="0"/>
  </r>
  <r>
    <x v="16"/>
    <x v="16"/>
    <n v="196"/>
    <n v="0"/>
    <n v="0"/>
    <n v="0"/>
    <n v="5.1699999999999996E-2"/>
    <n v="0"/>
    <n v="0"/>
    <n v="0"/>
  </r>
  <r>
    <x v="16"/>
    <x v="16"/>
    <n v="197"/>
    <n v="0"/>
    <n v="0"/>
    <n v="0"/>
    <n v="5.1699999999999996E-2"/>
    <n v="0"/>
    <n v="0"/>
    <n v="0"/>
  </r>
  <r>
    <x v="16"/>
    <x v="16"/>
    <n v="198"/>
    <n v="0"/>
    <n v="0"/>
    <n v="0"/>
    <n v="5.1699999999999996E-2"/>
    <n v="0"/>
    <n v="0"/>
    <n v="0"/>
  </r>
  <r>
    <x v="16"/>
    <x v="16"/>
    <n v="199"/>
    <n v="0"/>
    <n v="0"/>
    <n v="0"/>
    <n v="5.1699999999999996E-2"/>
    <n v="0"/>
    <n v="0"/>
    <n v="0"/>
  </r>
  <r>
    <x v="16"/>
    <x v="16"/>
    <n v="200"/>
    <n v="0"/>
    <n v="0"/>
    <n v="0"/>
    <n v="5.1699999999999996E-2"/>
    <n v="0"/>
    <n v="0"/>
    <n v="0"/>
  </r>
  <r>
    <x v="16"/>
    <x v="16"/>
    <n v="201"/>
    <n v="0"/>
    <n v="0"/>
    <n v="0"/>
    <n v="5.1699999999999996E-2"/>
    <n v="0"/>
    <n v="0"/>
    <n v="0"/>
  </r>
  <r>
    <x v="16"/>
    <x v="16"/>
    <n v="202"/>
    <n v="0"/>
    <n v="0"/>
    <n v="0"/>
    <n v="5.1699999999999996E-2"/>
    <n v="0"/>
    <n v="0"/>
    <n v="0"/>
  </r>
  <r>
    <x v="16"/>
    <x v="16"/>
    <n v="203"/>
    <n v="0"/>
    <n v="0"/>
    <n v="0"/>
    <n v="5.1699999999999996E-2"/>
    <n v="0"/>
    <n v="0"/>
    <n v="0"/>
  </r>
  <r>
    <x v="16"/>
    <x v="16"/>
    <n v="204"/>
    <n v="0"/>
    <n v="0"/>
    <n v="0"/>
    <n v="5.1699999999999996E-2"/>
    <n v="0"/>
    <n v="0"/>
    <n v="0"/>
  </r>
  <r>
    <x v="17"/>
    <x v="17"/>
    <n v="205"/>
    <n v="0"/>
    <n v="0"/>
    <n v="0"/>
    <n v="5.1699999999999996E-2"/>
    <n v="0"/>
    <n v="0"/>
    <n v="0"/>
  </r>
  <r>
    <x v="17"/>
    <x v="17"/>
    <n v="206"/>
    <n v="0"/>
    <n v="0"/>
    <n v="0"/>
    <n v="5.1699999999999996E-2"/>
    <n v="0"/>
    <n v="0"/>
    <n v="0"/>
  </r>
  <r>
    <x v="17"/>
    <x v="17"/>
    <n v="207"/>
    <n v="0"/>
    <n v="0"/>
    <n v="0"/>
    <n v="5.1699999999999996E-2"/>
    <n v="0"/>
    <n v="0"/>
    <n v="0"/>
  </r>
  <r>
    <x v="17"/>
    <x v="17"/>
    <n v="208"/>
    <n v="0"/>
    <n v="0"/>
    <n v="0"/>
    <n v="5.1699999999999996E-2"/>
    <n v="0"/>
    <n v="0"/>
    <n v="0"/>
  </r>
  <r>
    <x v="17"/>
    <x v="17"/>
    <n v="209"/>
    <n v="0"/>
    <n v="0"/>
    <n v="0"/>
    <n v="5.1699999999999996E-2"/>
    <n v="0"/>
    <n v="0"/>
    <n v="0"/>
  </r>
  <r>
    <x v="17"/>
    <x v="17"/>
    <n v="210"/>
    <n v="0"/>
    <n v="0"/>
    <n v="0"/>
    <n v="5.1699999999999996E-2"/>
    <n v="0"/>
    <n v="0"/>
    <n v="0"/>
  </r>
  <r>
    <x v="17"/>
    <x v="17"/>
    <n v="211"/>
    <n v="0"/>
    <n v="0"/>
    <n v="0"/>
    <n v="5.1699999999999996E-2"/>
    <n v="0"/>
    <n v="0"/>
    <n v="0"/>
  </r>
  <r>
    <x v="17"/>
    <x v="17"/>
    <n v="212"/>
    <n v="0"/>
    <n v="0"/>
    <n v="0"/>
    <n v="5.1699999999999996E-2"/>
    <n v="0"/>
    <n v="0"/>
    <n v="0"/>
  </r>
  <r>
    <x v="17"/>
    <x v="17"/>
    <n v="213"/>
    <n v="0"/>
    <n v="0"/>
    <n v="0"/>
    <n v="5.1699999999999996E-2"/>
    <n v="0"/>
    <n v="0"/>
    <n v="0"/>
  </r>
  <r>
    <x v="17"/>
    <x v="17"/>
    <n v="214"/>
    <n v="0"/>
    <n v="0"/>
    <n v="0"/>
    <n v="5.1699999999999996E-2"/>
    <n v="0"/>
    <n v="0"/>
    <n v="0"/>
  </r>
  <r>
    <x v="17"/>
    <x v="17"/>
    <n v="215"/>
    <n v="0"/>
    <n v="0"/>
    <n v="0"/>
    <n v="5.1699999999999996E-2"/>
    <n v="0"/>
    <n v="0"/>
    <n v="0"/>
  </r>
  <r>
    <x v="17"/>
    <x v="17"/>
    <n v="216"/>
    <n v="0"/>
    <n v="0"/>
    <n v="0"/>
    <n v="5.1699999999999996E-2"/>
    <n v="0"/>
    <n v="0"/>
    <n v="0"/>
  </r>
  <r>
    <x v="18"/>
    <x v="18"/>
    <n v="217"/>
    <n v="0"/>
    <n v="0"/>
    <n v="0"/>
    <n v="5.1699999999999996E-2"/>
    <n v="0"/>
    <n v="0"/>
    <n v="0"/>
  </r>
  <r>
    <x v="18"/>
    <x v="18"/>
    <n v="218"/>
    <n v="0"/>
    <n v="0"/>
    <n v="0"/>
    <n v="5.1699999999999996E-2"/>
    <n v="0"/>
    <n v="0"/>
    <n v="0"/>
  </r>
  <r>
    <x v="18"/>
    <x v="18"/>
    <n v="219"/>
    <n v="0"/>
    <n v="0"/>
    <n v="0"/>
    <n v="5.1699999999999996E-2"/>
    <n v="0"/>
    <n v="0"/>
    <n v="0"/>
  </r>
  <r>
    <x v="18"/>
    <x v="18"/>
    <n v="220"/>
    <n v="0"/>
    <n v="0"/>
    <n v="0"/>
    <n v="5.1699999999999996E-2"/>
    <n v="0"/>
    <n v="0"/>
    <n v="0"/>
  </r>
  <r>
    <x v="18"/>
    <x v="18"/>
    <n v="221"/>
    <n v="0"/>
    <n v="0"/>
    <n v="0"/>
    <n v="5.1699999999999996E-2"/>
    <n v="0"/>
    <n v="0"/>
    <n v="0"/>
  </r>
  <r>
    <x v="18"/>
    <x v="18"/>
    <n v="222"/>
    <n v="0"/>
    <n v="0"/>
    <n v="0"/>
    <n v="5.1699999999999996E-2"/>
    <n v="0"/>
    <n v="0"/>
    <n v="0"/>
  </r>
  <r>
    <x v="18"/>
    <x v="18"/>
    <n v="223"/>
    <n v="0"/>
    <n v="0"/>
    <n v="0"/>
    <n v="5.1699999999999996E-2"/>
    <n v="0"/>
    <n v="0"/>
    <n v="0"/>
  </r>
  <r>
    <x v="18"/>
    <x v="18"/>
    <n v="224"/>
    <n v="0"/>
    <n v="0"/>
    <n v="0"/>
    <n v="5.1699999999999996E-2"/>
    <n v="0"/>
    <n v="0"/>
    <n v="0"/>
  </r>
  <r>
    <x v="18"/>
    <x v="18"/>
    <n v="225"/>
    <n v="0"/>
    <n v="0"/>
    <n v="0"/>
    <n v="5.1699999999999996E-2"/>
    <n v="0"/>
    <n v="0"/>
    <n v="0"/>
  </r>
  <r>
    <x v="18"/>
    <x v="18"/>
    <n v="226"/>
    <n v="0"/>
    <n v="0"/>
    <n v="0"/>
    <n v="5.1699999999999996E-2"/>
    <n v="0"/>
    <n v="0"/>
    <n v="0"/>
  </r>
  <r>
    <x v="18"/>
    <x v="18"/>
    <n v="227"/>
    <n v="0"/>
    <n v="0"/>
    <n v="0"/>
    <n v="5.1699999999999996E-2"/>
    <n v="0"/>
    <n v="0"/>
    <n v="0"/>
  </r>
  <r>
    <x v="18"/>
    <x v="18"/>
    <n v="228"/>
    <n v="0"/>
    <n v="0"/>
    <n v="0"/>
    <n v="5.1699999999999996E-2"/>
    <n v="0"/>
    <n v="0"/>
    <n v="0"/>
  </r>
  <r>
    <x v="19"/>
    <x v="19"/>
    <n v="229"/>
    <n v="0"/>
    <n v="0"/>
    <n v="0"/>
    <n v="5.1699999999999996E-2"/>
    <n v="0"/>
    <n v="0"/>
    <n v="0"/>
  </r>
  <r>
    <x v="19"/>
    <x v="19"/>
    <n v="230"/>
    <n v="0"/>
    <n v="0"/>
    <n v="0"/>
    <n v="5.1699999999999996E-2"/>
    <n v="0"/>
    <n v="0"/>
    <n v="0"/>
  </r>
  <r>
    <x v="19"/>
    <x v="19"/>
    <n v="231"/>
    <n v="0"/>
    <n v="0"/>
    <n v="0"/>
    <n v="5.1699999999999996E-2"/>
    <n v="0"/>
    <n v="0"/>
    <n v="0"/>
  </r>
  <r>
    <x v="19"/>
    <x v="19"/>
    <n v="232"/>
    <n v="0"/>
    <n v="0"/>
    <n v="0"/>
    <n v="5.1699999999999996E-2"/>
    <n v="0"/>
    <n v="0"/>
    <n v="0"/>
  </r>
  <r>
    <x v="19"/>
    <x v="19"/>
    <n v="233"/>
    <n v="0"/>
    <n v="0"/>
    <n v="0"/>
    <n v="5.1699999999999996E-2"/>
    <n v="0"/>
    <n v="0"/>
    <n v="0"/>
  </r>
  <r>
    <x v="19"/>
    <x v="19"/>
    <n v="234"/>
    <n v="0"/>
    <n v="0"/>
    <n v="0"/>
    <n v="5.1699999999999996E-2"/>
    <n v="0"/>
    <n v="0"/>
    <n v="0"/>
  </r>
  <r>
    <x v="19"/>
    <x v="19"/>
    <n v="235"/>
    <n v="0"/>
    <n v="0"/>
    <n v="0"/>
    <n v="5.1699999999999996E-2"/>
    <n v="0"/>
    <n v="0"/>
    <n v="0"/>
  </r>
  <r>
    <x v="19"/>
    <x v="19"/>
    <n v="236"/>
    <n v="0"/>
    <n v="0"/>
    <n v="0"/>
    <n v="5.1699999999999996E-2"/>
    <n v="0"/>
    <n v="0"/>
    <n v="0"/>
  </r>
  <r>
    <x v="19"/>
    <x v="19"/>
    <n v="237"/>
    <n v="0"/>
    <n v="0"/>
    <n v="0"/>
    <n v="5.1699999999999996E-2"/>
    <n v="0"/>
    <n v="0"/>
    <n v="0"/>
  </r>
  <r>
    <x v="19"/>
    <x v="19"/>
    <n v="238"/>
    <n v="0"/>
    <n v="0"/>
    <n v="0"/>
    <n v="5.1699999999999996E-2"/>
    <n v="0"/>
    <n v="0"/>
    <n v="0"/>
  </r>
  <r>
    <x v="19"/>
    <x v="19"/>
    <n v="239"/>
    <n v="0"/>
    <n v="0"/>
    <n v="0"/>
    <n v="5.1699999999999996E-2"/>
    <n v="0"/>
    <n v="0"/>
    <n v="0"/>
  </r>
  <r>
    <x v="19"/>
    <x v="19"/>
    <n v="240"/>
    <n v="0"/>
    <n v="0"/>
    <n v="0"/>
    <n v="5.1699999999999996E-2"/>
    <n v="0"/>
    <n v="0"/>
    <n v="0"/>
  </r>
  <r>
    <x v="20"/>
    <x v="20"/>
    <n v="241"/>
    <n v="0"/>
    <n v="0"/>
    <n v="0"/>
    <n v="5.1699999999999996E-2"/>
    <n v="0"/>
    <n v="0"/>
    <n v="0"/>
  </r>
  <r>
    <x v="20"/>
    <x v="20"/>
    <n v="242"/>
    <n v="0"/>
    <n v="0"/>
    <n v="0"/>
    <n v="5.1699999999999996E-2"/>
    <n v="0"/>
    <n v="0"/>
    <n v="0"/>
  </r>
  <r>
    <x v="20"/>
    <x v="20"/>
    <n v="243"/>
    <n v="0"/>
    <n v="0"/>
    <n v="0"/>
    <n v="5.1699999999999996E-2"/>
    <n v="0"/>
    <n v="0"/>
    <n v="0"/>
  </r>
  <r>
    <x v="20"/>
    <x v="20"/>
    <n v="244"/>
    <n v="0"/>
    <n v="0"/>
    <n v="0"/>
    <n v="5.1699999999999996E-2"/>
    <n v="0"/>
    <n v="0"/>
    <n v="0"/>
  </r>
  <r>
    <x v="20"/>
    <x v="20"/>
    <n v="245"/>
    <n v="0"/>
    <n v="0"/>
    <n v="0"/>
    <n v="5.1699999999999996E-2"/>
    <n v="0"/>
    <n v="0"/>
    <n v="0"/>
  </r>
  <r>
    <x v="20"/>
    <x v="20"/>
    <n v="246"/>
    <n v="0"/>
    <n v="0"/>
    <n v="0"/>
    <n v="5.1699999999999996E-2"/>
    <n v="0"/>
    <n v="0"/>
    <n v="0"/>
  </r>
  <r>
    <x v="20"/>
    <x v="20"/>
    <n v="247"/>
    <n v="0"/>
    <n v="0"/>
    <n v="0"/>
    <n v="5.1699999999999996E-2"/>
    <n v="0"/>
    <n v="0"/>
    <n v="0"/>
  </r>
  <r>
    <x v="20"/>
    <x v="20"/>
    <n v="248"/>
    <n v="0"/>
    <n v="0"/>
    <n v="0"/>
    <n v="5.1699999999999996E-2"/>
    <n v="0"/>
    <n v="0"/>
    <n v="0"/>
  </r>
  <r>
    <x v="20"/>
    <x v="20"/>
    <n v="249"/>
    <n v="0"/>
    <n v="0"/>
    <n v="0"/>
    <n v="5.1699999999999996E-2"/>
    <n v="0"/>
    <n v="0"/>
    <n v="0"/>
  </r>
  <r>
    <x v="20"/>
    <x v="20"/>
    <n v="250"/>
    <n v="0"/>
    <n v="0"/>
    <n v="0"/>
    <n v="5.1699999999999996E-2"/>
    <n v="0"/>
    <n v="0"/>
    <n v="0"/>
  </r>
  <r>
    <x v="20"/>
    <x v="20"/>
    <n v="251"/>
    <n v="0"/>
    <n v="0"/>
    <n v="0"/>
    <n v="5.1699999999999996E-2"/>
    <n v="0"/>
    <n v="0"/>
    <n v="0"/>
  </r>
  <r>
    <x v="20"/>
    <x v="20"/>
    <n v="252"/>
    <n v="0"/>
    <n v="0"/>
    <n v="0"/>
    <n v="5.1699999999999996E-2"/>
    <n v="0"/>
    <n v="0"/>
    <n v="0"/>
  </r>
  <r>
    <x v="21"/>
    <x v="21"/>
    <n v="253"/>
    <n v="0"/>
    <n v="0"/>
    <n v="0"/>
    <n v="5.1699999999999996E-2"/>
    <n v="0"/>
    <n v="0"/>
    <n v="0"/>
  </r>
  <r>
    <x v="21"/>
    <x v="21"/>
    <n v="254"/>
    <n v="0"/>
    <n v="0"/>
    <n v="0"/>
    <n v="5.1699999999999996E-2"/>
    <n v="0"/>
    <n v="0"/>
    <n v="0"/>
  </r>
  <r>
    <x v="21"/>
    <x v="21"/>
    <n v="255"/>
    <n v="0"/>
    <n v="0"/>
    <n v="0"/>
    <n v="5.1699999999999996E-2"/>
    <n v="0"/>
    <n v="0"/>
    <n v="0"/>
  </r>
  <r>
    <x v="21"/>
    <x v="21"/>
    <n v="256"/>
    <n v="0"/>
    <n v="0"/>
    <n v="0"/>
    <n v="5.1699999999999996E-2"/>
    <n v="0"/>
    <n v="0"/>
    <n v="0"/>
  </r>
  <r>
    <x v="21"/>
    <x v="21"/>
    <n v="257"/>
    <n v="0"/>
    <n v="0"/>
    <n v="0"/>
    <n v="5.1699999999999996E-2"/>
    <n v="0"/>
    <n v="0"/>
    <n v="0"/>
  </r>
  <r>
    <x v="21"/>
    <x v="21"/>
    <n v="258"/>
    <n v="0"/>
    <n v="0"/>
    <n v="0"/>
    <n v="5.1699999999999996E-2"/>
    <n v="0"/>
    <n v="0"/>
    <n v="0"/>
  </r>
  <r>
    <x v="21"/>
    <x v="21"/>
    <n v="259"/>
    <n v="0"/>
    <n v="0"/>
    <n v="0"/>
    <n v="5.1699999999999996E-2"/>
    <n v="0"/>
    <n v="0"/>
    <n v="0"/>
  </r>
  <r>
    <x v="21"/>
    <x v="21"/>
    <n v="260"/>
    <n v="0"/>
    <n v="0"/>
    <n v="0"/>
    <n v="5.1699999999999996E-2"/>
    <n v="0"/>
    <n v="0"/>
    <n v="0"/>
  </r>
  <r>
    <x v="21"/>
    <x v="21"/>
    <n v="261"/>
    <n v="0"/>
    <n v="0"/>
    <n v="0"/>
    <n v="5.1699999999999996E-2"/>
    <n v="0"/>
    <n v="0"/>
    <n v="0"/>
  </r>
  <r>
    <x v="21"/>
    <x v="21"/>
    <n v="262"/>
    <n v="0"/>
    <n v="0"/>
    <n v="0"/>
    <n v="5.1699999999999996E-2"/>
    <n v="0"/>
    <n v="0"/>
    <n v="0"/>
  </r>
  <r>
    <x v="21"/>
    <x v="21"/>
    <n v="263"/>
    <n v="0"/>
    <n v="0"/>
    <n v="0"/>
    <n v="5.1699999999999996E-2"/>
    <n v="0"/>
    <n v="0"/>
    <n v="0"/>
  </r>
  <r>
    <x v="21"/>
    <x v="21"/>
    <n v="264"/>
    <n v="0"/>
    <n v="0"/>
    <n v="0"/>
    <n v="5.1699999999999996E-2"/>
    <n v="0"/>
    <n v="0"/>
    <n v="0"/>
  </r>
  <r>
    <x v="22"/>
    <x v="22"/>
    <n v="265"/>
    <n v="0"/>
    <n v="0"/>
    <n v="0"/>
    <n v="5.1699999999999996E-2"/>
    <n v="0"/>
    <n v="0"/>
    <n v="0"/>
  </r>
  <r>
    <x v="22"/>
    <x v="22"/>
    <n v="266"/>
    <n v="0"/>
    <n v="0"/>
    <n v="0"/>
    <n v="5.1699999999999996E-2"/>
    <n v="0"/>
    <n v="0"/>
    <n v="0"/>
  </r>
  <r>
    <x v="22"/>
    <x v="22"/>
    <n v="267"/>
    <n v="0"/>
    <n v="0"/>
    <n v="0"/>
    <n v="5.1699999999999996E-2"/>
    <n v="0"/>
    <n v="0"/>
    <n v="0"/>
  </r>
  <r>
    <x v="22"/>
    <x v="22"/>
    <n v="268"/>
    <n v="0"/>
    <n v="0"/>
    <n v="0"/>
    <n v="5.1699999999999996E-2"/>
    <n v="0"/>
    <n v="0"/>
    <n v="0"/>
  </r>
  <r>
    <x v="22"/>
    <x v="22"/>
    <n v="269"/>
    <n v="0"/>
    <n v="0"/>
    <n v="0"/>
    <n v="5.1699999999999996E-2"/>
    <n v="0"/>
    <n v="0"/>
    <n v="0"/>
  </r>
  <r>
    <x v="22"/>
    <x v="22"/>
    <n v="270"/>
    <n v="0"/>
    <n v="0"/>
    <n v="0"/>
    <n v="5.1699999999999996E-2"/>
    <n v="0"/>
    <n v="0"/>
    <n v="0"/>
  </r>
  <r>
    <x v="22"/>
    <x v="22"/>
    <n v="271"/>
    <n v="0"/>
    <n v="0"/>
    <n v="0"/>
    <n v="5.1699999999999996E-2"/>
    <n v="0"/>
    <n v="0"/>
    <n v="0"/>
  </r>
  <r>
    <x v="22"/>
    <x v="22"/>
    <n v="272"/>
    <n v="0"/>
    <n v="0"/>
    <n v="0"/>
    <n v="5.1699999999999996E-2"/>
    <n v="0"/>
    <n v="0"/>
    <n v="0"/>
  </r>
  <r>
    <x v="22"/>
    <x v="22"/>
    <n v="273"/>
    <n v="0"/>
    <n v="0"/>
    <n v="0"/>
    <n v="5.1699999999999996E-2"/>
    <n v="0"/>
    <n v="0"/>
    <n v="0"/>
  </r>
  <r>
    <x v="22"/>
    <x v="22"/>
    <n v="274"/>
    <n v="0"/>
    <n v="0"/>
    <n v="0"/>
    <n v="5.1699999999999996E-2"/>
    <n v="0"/>
    <n v="0"/>
    <n v="0"/>
  </r>
  <r>
    <x v="22"/>
    <x v="22"/>
    <n v="275"/>
    <n v="0"/>
    <n v="0"/>
    <n v="0"/>
    <n v="5.1699999999999996E-2"/>
    <n v="0"/>
    <n v="0"/>
    <n v="0"/>
  </r>
  <r>
    <x v="22"/>
    <x v="22"/>
    <n v="276"/>
    <n v="0"/>
    <n v="0"/>
    <n v="0"/>
    <n v="5.1699999999999996E-2"/>
    <n v="0"/>
    <n v="0"/>
    <n v="0"/>
  </r>
  <r>
    <x v="23"/>
    <x v="23"/>
    <n v="277"/>
    <n v="0"/>
    <n v="0"/>
    <n v="0"/>
    <n v="5.1699999999999996E-2"/>
    <n v="0"/>
    <n v="0"/>
    <n v="0"/>
  </r>
  <r>
    <x v="23"/>
    <x v="23"/>
    <n v="278"/>
    <n v="0"/>
    <n v="0"/>
    <n v="0"/>
    <n v="5.1699999999999996E-2"/>
    <n v="0"/>
    <n v="0"/>
    <n v="0"/>
  </r>
  <r>
    <x v="23"/>
    <x v="23"/>
    <n v="279"/>
    <n v="0"/>
    <n v="0"/>
    <n v="0"/>
    <n v="5.1699999999999996E-2"/>
    <n v="0"/>
    <n v="0"/>
    <n v="0"/>
  </r>
  <r>
    <x v="23"/>
    <x v="23"/>
    <n v="280"/>
    <n v="0"/>
    <n v="0"/>
    <n v="0"/>
    <n v="5.1699999999999996E-2"/>
    <n v="0"/>
    <n v="0"/>
    <n v="0"/>
  </r>
  <r>
    <x v="23"/>
    <x v="23"/>
    <n v="281"/>
    <n v="0"/>
    <n v="0"/>
    <n v="0"/>
    <n v="5.1699999999999996E-2"/>
    <n v="0"/>
    <n v="0"/>
    <n v="0"/>
  </r>
  <r>
    <x v="23"/>
    <x v="23"/>
    <n v="282"/>
    <n v="0"/>
    <n v="0"/>
    <n v="0"/>
    <n v="5.1699999999999996E-2"/>
    <n v="0"/>
    <n v="0"/>
    <n v="0"/>
  </r>
  <r>
    <x v="23"/>
    <x v="23"/>
    <n v="283"/>
    <n v="0"/>
    <n v="0"/>
    <n v="0"/>
    <n v="5.1699999999999996E-2"/>
    <n v="0"/>
    <n v="0"/>
    <n v="0"/>
  </r>
  <r>
    <x v="23"/>
    <x v="23"/>
    <n v="284"/>
    <n v="0"/>
    <n v="0"/>
    <n v="0"/>
    <n v="5.1699999999999996E-2"/>
    <n v="0"/>
    <n v="0"/>
    <n v="0"/>
  </r>
  <r>
    <x v="23"/>
    <x v="23"/>
    <n v="285"/>
    <n v="0"/>
    <n v="0"/>
    <n v="0"/>
    <n v="5.1699999999999996E-2"/>
    <n v="0"/>
    <n v="0"/>
    <n v="0"/>
  </r>
  <r>
    <x v="23"/>
    <x v="23"/>
    <n v="286"/>
    <n v="0"/>
    <n v="0"/>
    <n v="0"/>
    <n v="5.1699999999999996E-2"/>
    <n v="0"/>
    <n v="0"/>
    <n v="0"/>
  </r>
  <r>
    <x v="23"/>
    <x v="23"/>
    <n v="287"/>
    <n v="0"/>
    <n v="0"/>
    <n v="0"/>
    <n v="5.1699999999999996E-2"/>
    <n v="0"/>
    <n v="0"/>
    <n v="0"/>
  </r>
  <r>
    <x v="23"/>
    <x v="23"/>
    <n v="288"/>
    <n v="0"/>
    <n v="0"/>
    <n v="0"/>
    <n v="5.1699999999999996E-2"/>
    <n v="0"/>
    <n v="0"/>
    <n v="0"/>
  </r>
  <r>
    <x v="24"/>
    <x v="24"/>
    <n v="289"/>
    <n v="0"/>
    <n v="0"/>
    <n v="0"/>
    <n v="5.1699999999999996E-2"/>
    <n v="0"/>
    <n v="0"/>
    <n v="0"/>
  </r>
  <r>
    <x v="24"/>
    <x v="24"/>
    <n v="290"/>
    <n v="0"/>
    <n v="0"/>
    <n v="0"/>
    <n v="5.1699999999999996E-2"/>
    <n v="0"/>
    <n v="0"/>
    <n v="0"/>
  </r>
  <r>
    <x v="24"/>
    <x v="24"/>
    <n v="291"/>
    <n v="0"/>
    <n v="0"/>
    <n v="0"/>
    <n v="5.1699999999999996E-2"/>
    <n v="0"/>
    <n v="0"/>
    <n v="0"/>
  </r>
  <r>
    <x v="24"/>
    <x v="24"/>
    <n v="292"/>
    <n v="0"/>
    <n v="0"/>
    <n v="0"/>
    <n v="5.1699999999999996E-2"/>
    <n v="0"/>
    <n v="0"/>
    <n v="0"/>
  </r>
  <r>
    <x v="24"/>
    <x v="24"/>
    <n v="293"/>
    <n v="0"/>
    <n v="0"/>
    <n v="0"/>
    <n v="5.1699999999999996E-2"/>
    <n v="0"/>
    <n v="0"/>
    <n v="0"/>
  </r>
  <r>
    <x v="24"/>
    <x v="24"/>
    <n v="294"/>
    <n v="0"/>
    <n v="0"/>
    <n v="0"/>
    <n v="5.1699999999999996E-2"/>
    <n v="0"/>
    <n v="0"/>
    <n v="0"/>
  </r>
  <r>
    <x v="24"/>
    <x v="24"/>
    <n v="295"/>
    <n v="0"/>
    <n v="0"/>
    <n v="0"/>
    <n v="5.1699999999999996E-2"/>
    <n v="0"/>
    <n v="0"/>
    <n v="0"/>
  </r>
  <r>
    <x v="24"/>
    <x v="24"/>
    <n v="296"/>
    <n v="0"/>
    <n v="0"/>
    <n v="0"/>
    <n v="5.1699999999999996E-2"/>
    <n v="0"/>
    <n v="0"/>
    <n v="0"/>
  </r>
  <r>
    <x v="24"/>
    <x v="24"/>
    <n v="297"/>
    <n v="0"/>
    <n v="0"/>
    <n v="0"/>
    <n v="5.1699999999999996E-2"/>
    <n v="0"/>
    <n v="0"/>
    <n v="0"/>
  </r>
  <r>
    <x v="24"/>
    <x v="24"/>
    <n v="298"/>
    <n v="0"/>
    <n v="0"/>
    <n v="0"/>
    <n v="5.1699999999999996E-2"/>
    <n v="0"/>
    <n v="0"/>
    <n v="0"/>
  </r>
  <r>
    <x v="24"/>
    <x v="24"/>
    <n v="299"/>
    <n v="0"/>
    <n v="0"/>
    <n v="0"/>
    <n v="5.1699999999999996E-2"/>
    <n v="0"/>
    <n v="0"/>
    <n v="0"/>
  </r>
  <r>
    <x v="24"/>
    <x v="24"/>
    <n v="300"/>
    <n v="0"/>
    <n v="0"/>
    <n v="0"/>
    <n v="5.1699999999999996E-2"/>
    <n v="0"/>
    <n v="0"/>
    <n v="0"/>
  </r>
  <r>
    <x v="25"/>
    <x v="25"/>
    <n v="301"/>
    <n v="0"/>
    <n v="0"/>
    <n v="0"/>
    <n v="5.1699999999999996E-2"/>
    <n v="0"/>
    <n v="0"/>
    <n v="0"/>
  </r>
  <r>
    <x v="25"/>
    <x v="25"/>
    <n v="302"/>
    <n v="0"/>
    <n v="0"/>
    <n v="0"/>
    <n v="5.1699999999999996E-2"/>
    <n v="0"/>
    <n v="0"/>
    <n v="0"/>
  </r>
  <r>
    <x v="25"/>
    <x v="25"/>
    <n v="303"/>
    <n v="0"/>
    <n v="0"/>
    <n v="0"/>
    <n v="5.1699999999999996E-2"/>
    <n v="0"/>
    <n v="0"/>
    <n v="0"/>
  </r>
  <r>
    <x v="25"/>
    <x v="25"/>
    <n v="304"/>
    <n v="0"/>
    <n v="0"/>
    <n v="0"/>
    <n v="5.1699999999999996E-2"/>
    <n v="0"/>
    <n v="0"/>
    <n v="0"/>
  </r>
  <r>
    <x v="25"/>
    <x v="25"/>
    <n v="305"/>
    <n v="0"/>
    <n v="0"/>
    <n v="0"/>
    <n v="5.1699999999999996E-2"/>
    <n v="0"/>
    <n v="0"/>
    <n v="0"/>
  </r>
  <r>
    <x v="25"/>
    <x v="25"/>
    <n v="306"/>
    <n v="0"/>
    <n v="0"/>
    <n v="0"/>
    <n v="5.1699999999999996E-2"/>
    <n v="0"/>
    <n v="0"/>
    <n v="0"/>
  </r>
  <r>
    <x v="25"/>
    <x v="25"/>
    <n v="307"/>
    <n v="0"/>
    <n v="0"/>
    <n v="0"/>
    <n v="5.1699999999999996E-2"/>
    <n v="0"/>
    <n v="0"/>
    <n v="0"/>
  </r>
  <r>
    <x v="25"/>
    <x v="25"/>
    <n v="308"/>
    <n v="0"/>
    <n v="0"/>
    <n v="0"/>
    <n v="5.1699999999999996E-2"/>
    <n v="0"/>
    <n v="0"/>
    <n v="0"/>
  </r>
  <r>
    <x v="25"/>
    <x v="25"/>
    <n v="309"/>
    <n v="0"/>
    <n v="0"/>
    <n v="0"/>
    <n v="5.1699999999999996E-2"/>
    <n v="0"/>
    <n v="0"/>
    <n v="0"/>
  </r>
  <r>
    <x v="25"/>
    <x v="25"/>
    <n v="310"/>
    <n v="0"/>
    <n v="0"/>
    <n v="0"/>
    <n v="5.1699999999999996E-2"/>
    <n v="0"/>
    <n v="0"/>
    <n v="0"/>
  </r>
  <r>
    <x v="25"/>
    <x v="25"/>
    <n v="311"/>
    <n v="0"/>
    <n v="0"/>
    <n v="0"/>
    <n v="5.1699999999999996E-2"/>
    <n v="0"/>
    <n v="0"/>
    <n v="0"/>
  </r>
  <r>
    <x v="25"/>
    <x v="25"/>
    <n v="312"/>
    <n v="0"/>
    <n v="0"/>
    <n v="0"/>
    <n v="5.1699999999999996E-2"/>
    <n v="0"/>
    <n v="0"/>
    <n v="0"/>
  </r>
  <r>
    <x v="26"/>
    <x v="26"/>
    <n v="313"/>
    <n v="0"/>
    <n v="0"/>
    <n v="0"/>
    <n v="5.1699999999999996E-2"/>
    <n v="0"/>
    <n v="0"/>
    <n v="0"/>
  </r>
  <r>
    <x v="26"/>
    <x v="26"/>
    <n v="314"/>
    <n v="0"/>
    <n v="0"/>
    <n v="0"/>
    <n v="5.1699999999999996E-2"/>
    <n v="0"/>
    <n v="0"/>
    <n v="0"/>
  </r>
  <r>
    <x v="26"/>
    <x v="26"/>
    <n v="315"/>
    <n v="0"/>
    <n v="0"/>
    <n v="0"/>
    <n v="5.1699999999999996E-2"/>
    <n v="0"/>
    <n v="0"/>
    <n v="0"/>
  </r>
  <r>
    <x v="26"/>
    <x v="26"/>
    <n v="316"/>
    <n v="0"/>
    <n v="0"/>
    <n v="0"/>
    <n v="5.1699999999999996E-2"/>
    <n v="0"/>
    <n v="0"/>
    <n v="0"/>
  </r>
  <r>
    <x v="26"/>
    <x v="26"/>
    <n v="317"/>
    <n v="0"/>
    <n v="0"/>
    <n v="0"/>
    <n v="5.1699999999999996E-2"/>
    <n v="0"/>
    <n v="0"/>
    <n v="0"/>
  </r>
  <r>
    <x v="26"/>
    <x v="26"/>
    <n v="318"/>
    <n v="0"/>
    <n v="0"/>
    <n v="0"/>
    <n v="5.1699999999999996E-2"/>
    <n v="0"/>
    <n v="0"/>
    <n v="0"/>
  </r>
  <r>
    <x v="26"/>
    <x v="26"/>
    <n v="319"/>
    <n v="0"/>
    <n v="0"/>
    <n v="0"/>
    <n v="5.1699999999999996E-2"/>
    <n v="0"/>
    <n v="0"/>
    <n v="0"/>
  </r>
  <r>
    <x v="26"/>
    <x v="26"/>
    <n v="320"/>
    <n v="0"/>
    <n v="0"/>
    <n v="0"/>
    <n v="5.1699999999999996E-2"/>
    <n v="0"/>
    <n v="0"/>
    <n v="0"/>
  </r>
  <r>
    <x v="26"/>
    <x v="26"/>
    <n v="321"/>
    <n v="0"/>
    <n v="0"/>
    <n v="0"/>
    <n v="5.1699999999999996E-2"/>
    <n v="0"/>
    <n v="0"/>
    <n v="0"/>
  </r>
  <r>
    <x v="26"/>
    <x v="26"/>
    <n v="322"/>
    <n v="0"/>
    <n v="0"/>
    <n v="0"/>
    <n v="5.1699999999999996E-2"/>
    <n v="0"/>
    <n v="0"/>
    <n v="0"/>
  </r>
  <r>
    <x v="26"/>
    <x v="26"/>
    <n v="323"/>
    <n v="0"/>
    <n v="0"/>
    <n v="0"/>
    <n v="5.1699999999999996E-2"/>
    <n v="0"/>
    <n v="0"/>
    <n v="0"/>
  </r>
  <r>
    <x v="26"/>
    <x v="26"/>
    <n v="324"/>
    <n v="0"/>
    <n v="0"/>
    <n v="0"/>
    <n v="5.1699999999999996E-2"/>
    <n v="0"/>
    <n v="0"/>
    <n v="0"/>
  </r>
  <r>
    <x v="27"/>
    <x v="27"/>
    <n v="325"/>
    <n v="0"/>
    <n v="0"/>
    <n v="0"/>
    <n v="5.1699999999999996E-2"/>
    <n v="0"/>
    <n v="0"/>
    <n v="0"/>
  </r>
  <r>
    <x v="27"/>
    <x v="27"/>
    <n v="326"/>
    <n v="0"/>
    <n v="0"/>
    <n v="0"/>
    <n v="5.1699999999999996E-2"/>
    <n v="0"/>
    <n v="0"/>
    <n v="0"/>
  </r>
  <r>
    <x v="27"/>
    <x v="27"/>
    <n v="327"/>
    <n v="0"/>
    <n v="0"/>
    <n v="0"/>
    <n v="5.1699999999999996E-2"/>
    <n v="0"/>
    <n v="0"/>
    <n v="0"/>
  </r>
  <r>
    <x v="27"/>
    <x v="27"/>
    <n v="328"/>
    <n v="0"/>
    <n v="0"/>
    <n v="0"/>
    <n v="5.1699999999999996E-2"/>
    <n v="0"/>
    <n v="0"/>
    <n v="0"/>
  </r>
  <r>
    <x v="27"/>
    <x v="27"/>
    <n v="329"/>
    <n v="0"/>
    <n v="0"/>
    <n v="0"/>
    <n v="5.1699999999999996E-2"/>
    <n v="0"/>
    <n v="0"/>
    <n v="0"/>
  </r>
  <r>
    <x v="27"/>
    <x v="27"/>
    <n v="330"/>
    <n v="0"/>
    <n v="0"/>
    <n v="0"/>
    <n v="5.1699999999999996E-2"/>
    <n v="0"/>
    <n v="0"/>
    <n v="0"/>
  </r>
  <r>
    <x v="27"/>
    <x v="27"/>
    <n v="331"/>
    <n v="0"/>
    <n v="0"/>
    <n v="0"/>
    <n v="5.1699999999999996E-2"/>
    <n v="0"/>
    <n v="0"/>
    <n v="0"/>
  </r>
  <r>
    <x v="27"/>
    <x v="27"/>
    <n v="332"/>
    <n v="0"/>
    <n v="0"/>
    <n v="0"/>
    <n v="5.1699999999999996E-2"/>
    <n v="0"/>
    <n v="0"/>
    <n v="0"/>
  </r>
  <r>
    <x v="27"/>
    <x v="27"/>
    <n v="333"/>
    <n v="0"/>
    <n v="0"/>
    <n v="0"/>
    <n v="5.1699999999999996E-2"/>
    <n v="0"/>
    <n v="0"/>
    <n v="0"/>
  </r>
  <r>
    <x v="27"/>
    <x v="27"/>
    <n v="334"/>
    <n v="0"/>
    <n v="0"/>
    <n v="0"/>
    <n v="5.1699999999999996E-2"/>
    <n v="0"/>
    <n v="0"/>
    <n v="0"/>
  </r>
  <r>
    <x v="27"/>
    <x v="27"/>
    <n v="335"/>
    <n v="0"/>
    <n v="0"/>
    <n v="0"/>
    <n v="5.1699999999999996E-2"/>
    <n v="0"/>
    <n v="0"/>
    <n v="0"/>
  </r>
  <r>
    <x v="27"/>
    <x v="27"/>
    <n v="336"/>
    <n v="0"/>
    <n v="0"/>
    <n v="0"/>
    <n v="5.1699999999999996E-2"/>
    <n v="0"/>
    <n v="0"/>
    <n v="0"/>
  </r>
  <r>
    <x v="28"/>
    <x v="28"/>
    <n v="337"/>
    <n v="0"/>
    <n v="0"/>
    <n v="0"/>
    <n v="5.1699999999999996E-2"/>
    <n v="0"/>
    <n v="0"/>
    <n v="0"/>
  </r>
  <r>
    <x v="28"/>
    <x v="28"/>
    <n v="338"/>
    <n v="0"/>
    <n v="0"/>
    <n v="0"/>
    <n v="5.1699999999999996E-2"/>
    <n v="0"/>
    <n v="0"/>
    <n v="0"/>
  </r>
  <r>
    <x v="28"/>
    <x v="28"/>
    <n v="339"/>
    <n v="0"/>
    <n v="0"/>
    <n v="0"/>
    <n v="5.1699999999999996E-2"/>
    <n v="0"/>
    <n v="0"/>
    <n v="0"/>
  </r>
  <r>
    <x v="28"/>
    <x v="28"/>
    <n v="340"/>
    <n v="0"/>
    <n v="0"/>
    <n v="0"/>
    <n v="5.1699999999999996E-2"/>
    <n v="0"/>
    <n v="0"/>
    <n v="0"/>
  </r>
  <r>
    <x v="28"/>
    <x v="28"/>
    <n v="341"/>
    <n v="0"/>
    <n v="0"/>
    <n v="0"/>
    <n v="5.1699999999999996E-2"/>
    <n v="0"/>
    <n v="0"/>
    <n v="0"/>
  </r>
  <r>
    <x v="28"/>
    <x v="28"/>
    <n v="342"/>
    <n v="0"/>
    <n v="0"/>
    <n v="0"/>
    <n v="5.1699999999999996E-2"/>
    <n v="0"/>
    <n v="0"/>
    <n v="0"/>
  </r>
  <r>
    <x v="28"/>
    <x v="28"/>
    <n v="343"/>
    <n v="0"/>
    <n v="0"/>
    <n v="0"/>
    <n v="5.1699999999999996E-2"/>
    <n v="0"/>
    <n v="0"/>
    <n v="0"/>
  </r>
  <r>
    <x v="28"/>
    <x v="28"/>
    <n v="344"/>
    <n v="0"/>
    <n v="0"/>
    <n v="0"/>
    <n v="5.1699999999999996E-2"/>
    <n v="0"/>
    <n v="0"/>
    <n v="0"/>
  </r>
  <r>
    <x v="28"/>
    <x v="28"/>
    <n v="345"/>
    <n v="0"/>
    <n v="0"/>
    <n v="0"/>
    <n v="5.1699999999999996E-2"/>
    <n v="0"/>
    <n v="0"/>
    <n v="0"/>
  </r>
  <r>
    <x v="28"/>
    <x v="28"/>
    <n v="346"/>
    <n v="0"/>
    <n v="0"/>
    <n v="0"/>
    <n v="5.1699999999999996E-2"/>
    <n v="0"/>
    <n v="0"/>
    <n v="0"/>
  </r>
  <r>
    <x v="28"/>
    <x v="28"/>
    <n v="347"/>
    <n v="0"/>
    <n v="0"/>
    <n v="0"/>
    <n v="5.1699999999999996E-2"/>
    <n v="0"/>
    <n v="0"/>
    <n v="0"/>
  </r>
  <r>
    <x v="28"/>
    <x v="28"/>
    <n v="348"/>
    <n v="0"/>
    <n v="0"/>
    <n v="0"/>
    <n v="5.1699999999999996E-2"/>
    <n v="0"/>
    <n v="0"/>
    <n v="0"/>
  </r>
  <r>
    <x v="29"/>
    <x v="29"/>
    <n v="349"/>
    <n v="0"/>
    <n v="0"/>
    <n v="0"/>
    <n v="5.1699999999999996E-2"/>
    <n v="0"/>
    <n v="0"/>
    <n v="0"/>
  </r>
  <r>
    <x v="29"/>
    <x v="29"/>
    <n v="350"/>
    <n v="0"/>
    <n v="0"/>
    <n v="0"/>
    <n v="5.1699999999999996E-2"/>
    <n v="0"/>
    <n v="0"/>
    <n v="0"/>
  </r>
  <r>
    <x v="29"/>
    <x v="29"/>
    <n v="351"/>
    <n v="0"/>
    <n v="0"/>
    <n v="0"/>
    <n v="5.1699999999999996E-2"/>
    <n v="0"/>
    <n v="0"/>
    <n v="0"/>
  </r>
  <r>
    <x v="29"/>
    <x v="29"/>
    <n v="352"/>
    <n v="0"/>
    <n v="0"/>
    <n v="0"/>
    <n v="5.1699999999999996E-2"/>
    <n v="0"/>
    <n v="0"/>
    <n v="0"/>
  </r>
  <r>
    <x v="29"/>
    <x v="29"/>
    <n v="353"/>
    <n v="0"/>
    <n v="0"/>
    <n v="0"/>
    <n v="5.1699999999999996E-2"/>
    <n v="0"/>
    <n v="0"/>
    <n v="0"/>
  </r>
  <r>
    <x v="29"/>
    <x v="29"/>
    <n v="354"/>
    <n v="0"/>
    <n v="0"/>
    <n v="0"/>
    <n v="5.1699999999999996E-2"/>
    <n v="0"/>
    <n v="0"/>
    <n v="0"/>
  </r>
  <r>
    <x v="29"/>
    <x v="29"/>
    <n v="355"/>
    <n v="0"/>
    <n v="0"/>
    <n v="0"/>
    <n v="5.1699999999999996E-2"/>
    <n v="0"/>
    <n v="0"/>
    <n v="0"/>
  </r>
  <r>
    <x v="29"/>
    <x v="29"/>
    <n v="356"/>
    <n v="0"/>
    <n v="0"/>
    <n v="0"/>
    <n v="5.1699999999999996E-2"/>
    <n v="0"/>
    <n v="0"/>
    <n v="0"/>
  </r>
  <r>
    <x v="29"/>
    <x v="29"/>
    <n v="357"/>
    <n v="0"/>
    <n v="0"/>
    <n v="0"/>
    <n v="5.1699999999999996E-2"/>
    <n v="0"/>
    <n v="0"/>
    <n v="0"/>
  </r>
  <r>
    <x v="29"/>
    <x v="29"/>
    <n v="358"/>
    <n v="0"/>
    <n v="0"/>
    <n v="0"/>
    <n v="5.1699999999999996E-2"/>
    <n v="0"/>
    <n v="0"/>
    <n v="0"/>
  </r>
  <r>
    <x v="29"/>
    <x v="29"/>
    <n v="359"/>
    <n v="0"/>
    <n v="0"/>
    <n v="0"/>
    <n v="5.1699999999999996E-2"/>
    <n v="0"/>
    <n v="0"/>
    <n v="0"/>
  </r>
  <r>
    <x v="29"/>
    <x v="29"/>
    <n v="360"/>
    <n v="0"/>
    <n v="0"/>
    <n v="0"/>
    <n v="5.1699999999999996E-2"/>
    <n v="0"/>
    <n v="0"/>
    <n v="0"/>
  </r>
  <r>
    <x v="30"/>
    <x v="30"/>
    <n v="361"/>
    <n v="0"/>
    <n v="0"/>
    <n v="0"/>
    <n v="5.1699999999999996E-2"/>
    <n v="0"/>
    <n v="0"/>
    <n v="0"/>
  </r>
  <r>
    <x v="30"/>
    <x v="30"/>
    <n v="362"/>
    <n v="0"/>
    <n v="0"/>
    <n v="0"/>
    <n v="5.1699999999999996E-2"/>
    <n v="0"/>
    <n v="0"/>
    <n v="0"/>
  </r>
  <r>
    <x v="30"/>
    <x v="30"/>
    <n v="363"/>
    <n v="0"/>
    <n v="0"/>
    <n v="0"/>
    <n v="5.1699999999999996E-2"/>
    <n v="0"/>
    <n v="0"/>
    <n v="0"/>
  </r>
  <r>
    <x v="30"/>
    <x v="30"/>
    <n v="364"/>
    <n v="0"/>
    <n v="0"/>
    <n v="0"/>
    <n v="5.1699999999999996E-2"/>
    <n v="0"/>
    <n v="0"/>
    <n v="0"/>
  </r>
  <r>
    <x v="30"/>
    <x v="30"/>
    <n v="365"/>
    <n v="0"/>
    <n v="0"/>
    <n v="0"/>
    <n v="5.1699999999999996E-2"/>
    <n v="0"/>
    <n v="0"/>
    <n v="0"/>
  </r>
  <r>
    <x v="30"/>
    <x v="30"/>
    <n v="366"/>
    <n v="0"/>
    <n v="0"/>
    <n v="0"/>
    <n v="5.1699999999999996E-2"/>
    <n v="0"/>
    <n v="0"/>
    <n v="0"/>
  </r>
  <r>
    <x v="30"/>
    <x v="30"/>
    <n v="367"/>
    <n v="0"/>
    <n v="0"/>
    <n v="0"/>
    <n v="5.1699999999999996E-2"/>
    <n v="0"/>
    <n v="0"/>
    <n v="0"/>
  </r>
  <r>
    <x v="30"/>
    <x v="30"/>
    <n v="368"/>
    <n v="0"/>
    <n v="0"/>
    <n v="0"/>
    <n v="5.1699999999999996E-2"/>
    <n v="0"/>
    <n v="0"/>
    <n v="0"/>
  </r>
  <r>
    <x v="30"/>
    <x v="30"/>
    <n v="369"/>
    <n v="0"/>
    <n v="0"/>
    <n v="0"/>
    <n v="5.1699999999999996E-2"/>
    <n v="0"/>
    <n v="0"/>
    <n v="0"/>
  </r>
  <r>
    <x v="30"/>
    <x v="30"/>
    <n v="370"/>
    <n v="0"/>
    <n v="0"/>
    <n v="0"/>
    <n v="5.1699999999999996E-2"/>
    <n v="0"/>
    <n v="0"/>
    <n v="0"/>
  </r>
  <r>
    <x v="30"/>
    <x v="30"/>
    <n v="371"/>
    <n v="0"/>
    <n v="0"/>
    <n v="0"/>
    <n v="5.1699999999999996E-2"/>
    <n v="0"/>
    <n v="0"/>
    <n v="0"/>
  </r>
  <r>
    <x v="30"/>
    <x v="30"/>
    <n v="372"/>
    <n v="0"/>
    <n v="0"/>
    <n v="0"/>
    <n v="5.1699999999999996E-2"/>
    <n v="0"/>
    <n v="0"/>
    <n v="0"/>
  </r>
  <r>
    <x v="31"/>
    <x v="31"/>
    <n v="373"/>
    <n v="0"/>
    <n v="0"/>
    <n v="0"/>
    <n v="5.1699999999999996E-2"/>
    <n v="0"/>
    <n v="0"/>
    <n v="0"/>
  </r>
  <r>
    <x v="31"/>
    <x v="31"/>
    <n v="374"/>
    <n v="0"/>
    <n v="0"/>
    <n v="0"/>
    <n v="5.1699999999999996E-2"/>
    <n v="0"/>
    <n v="0"/>
    <n v="0"/>
  </r>
  <r>
    <x v="31"/>
    <x v="31"/>
    <n v="375"/>
    <n v="0"/>
    <n v="0"/>
    <n v="0"/>
    <n v="5.1699999999999996E-2"/>
    <n v="0"/>
    <n v="0"/>
    <n v="0"/>
  </r>
  <r>
    <x v="31"/>
    <x v="31"/>
    <n v="376"/>
    <n v="0"/>
    <n v="0"/>
    <n v="0"/>
    <n v="5.1699999999999996E-2"/>
    <n v="0"/>
    <n v="0"/>
    <n v="0"/>
  </r>
  <r>
    <x v="31"/>
    <x v="31"/>
    <n v="377"/>
    <n v="0"/>
    <n v="0"/>
    <n v="0"/>
    <n v="5.1699999999999996E-2"/>
    <n v="0"/>
    <n v="0"/>
    <n v="0"/>
  </r>
  <r>
    <x v="31"/>
    <x v="31"/>
    <n v="378"/>
    <n v="0"/>
    <n v="0"/>
    <n v="0"/>
    <n v="5.1699999999999996E-2"/>
    <n v="0"/>
    <n v="0"/>
    <n v="0"/>
  </r>
  <r>
    <x v="31"/>
    <x v="31"/>
    <n v="379"/>
    <n v="0"/>
    <n v="0"/>
    <n v="0"/>
    <n v="5.1699999999999996E-2"/>
    <n v="0"/>
    <n v="0"/>
    <n v="0"/>
  </r>
  <r>
    <x v="31"/>
    <x v="31"/>
    <n v="380"/>
    <n v="0"/>
    <n v="0"/>
    <n v="0"/>
    <n v="5.1699999999999996E-2"/>
    <n v="0"/>
    <n v="0"/>
    <n v="0"/>
  </r>
  <r>
    <x v="31"/>
    <x v="31"/>
    <n v="381"/>
    <n v="0"/>
    <n v="0"/>
    <n v="0"/>
    <n v="5.1699999999999996E-2"/>
    <n v="0"/>
    <n v="0"/>
    <n v="0"/>
  </r>
  <r>
    <x v="31"/>
    <x v="31"/>
    <n v="382"/>
    <n v="0"/>
    <n v="0"/>
    <n v="0"/>
    <n v="5.1699999999999996E-2"/>
    <n v="0"/>
    <n v="0"/>
    <n v="0"/>
  </r>
  <r>
    <x v="31"/>
    <x v="31"/>
    <n v="383"/>
    <n v="0"/>
    <n v="0"/>
    <n v="0"/>
    <n v="5.1699999999999996E-2"/>
    <n v="0"/>
    <n v="0"/>
    <n v="0"/>
  </r>
  <r>
    <x v="31"/>
    <x v="31"/>
    <n v="384"/>
    <n v="0"/>
    <n v="0"/>
    <n v="0"/>
    <n v="5.1699999999999996E-2"/>
    <n v="0"/>
    <n v="0"/>
    <n v="0"/>
  </r>
  <r>
    <x v="32"/>
    <x v="32"/>
    <n v="385"/>
    <n v="0"/>
    <n v="0"/>
    <n v="0"/>
    <n v="5.1699999999999996E-2"/>
    <n v="0"/>
    <n v="0"/>
    <n v="0"/>
  </r>
  <r>
    <x v="32"/>
    <x v="32"/>
    <n v="386"/>
    <n v="0"/>
    <n v="0"/>
    <n v="0"/>
    <n v="5.1699999999999996E-2"/>
    <n v="0"/>
    <n v="0"/>
    <n v="0"/>
  </r>
  <r>
    <x v="32"/>
    <x v="32"/>
    <n v="387"/>
    <n v="0"/>
    <n v="0"/>
    <n v="0"/>
    <n v="5.1699999999999996E-2"/>
    <n v="0"/>
    <n v="0"/>
    <n v="0"/>
  </r>
  <r>
    <x v="32"/>
    <x v="32"/>
    <n v="388"/>
    <n v="0"/>
    <n v="0"/>
    <n v="0"/>
    <n v="5.1699999999999996E-2"/>
    <n v="0"/>
    <n v="0"/>
    <n v="0"/>
  </r>
  <r>
    <x v="32"/>
    <x v="32"/>
    <n v="389"/>
    <n v="0"/>
    <n v="0"/>
    <n v="0"/>
    <n v="5.1699999999999996E-2"/>
    <n v="0"/>
    <n v="0"/>
    <n v="0"/>
  </r>
  <r>
    <x v="32"/>
    <x v="32"/>
    <n v="390"/>
    <n v="0"/>
    <n v="0"/>
    <n v="0"/>
    <n v="5.1699999999999996E-2"/>
    <n v="0"/>
    <n v="0"/>
    <n v="0"/>
  </r>
  <r>
    <x v="32"/>
    <x v="32"/>
    <n v="391"/>
    <n v="0"/>
    <n v="0"/>
    <n v="0"/>
    <n v="5.1699999999999996E-2"/>
    <n v="0"/>
    <n v="0"/>
    <n v="0"/>
  </r>
  <r>
    <x v="32"/>
    <x v="32"/>
    <n v="392"/>
    <n v="0"/>
    <n v="0"/>
    <n v="0"/>
    <n v="5.1699999999999996E-2"/>
    <n v="0"/>
    <n v="0"/>
    <n v="0"/>
  </r>
  <r>
    <x v="32"/>
    <x v="32"/>
    <n v="393"/>
    <n v="0"/>
    <n v="0"/>
    <n v="0"/>
    <n v="5.1699999999999996E-2"/>
    <n v="0"/>
    <n v="0"/>
    <n v="0"/>
  </r>
  <r>
    <x v="32"/>
    <x v="32"/>
    <n v="394"/>
    <n v="0"/>
    <n v="0"/>
    <n v="0"/>
    <n v="5.1699999999999996E-2"/>
    <n v="0"/>
    <n v="0"/>
    <n v="0"/>
  </r>
  <r>
    <x v="32"/>
    <x v="32"/>
    <n v="395"/>
    <n v="0"/>
    <n v="0"/>
    <n v="0"/>
    <n v="5.1699999999999996E-2"/>
    <n v="0"/>
    <n v="0"/>
    <n v="0"/>
  </r>
  <r>
    <x v="32"/>
    <x v="32"/>
    <n v="396"/>
    <n v="0"/>
    <n v="0"/>
    <n v="0"/>
    <n v="5.1699999999999996E-2"/>
    <n v="0"/>
    <n v="0"/>
    <n v="0"/>
  </r>
  <r>
    <x v="33"/>
    <x v="33"/>
    <n v="397"/>
    <n v="0"/>
    <n v="0"/>
    <n v="0"/>
    <n v="5.1699999999999996E-2"/>
    <n v="0"/>
    <n v="0"/>
    <n v="0"/>
  </r>
  <r>
    <x v="33"/>
    <x v="33"/>
    <n v="398"/>
    <n v="0"/>
    <n v="0"/>
    <n v="0"/>
    <n v="5.1699999999999996E-2"/>
    <n v="0"/>
    <n v="0"/>
    <n v="0"/>
  </r>
  <r>
    <x v="33"/>
    <x v="33"/>
    <n v="399"/>
    <n v="0"/>
    <n v="0"/>
    <n v="0"/>
    <n v="5.1699999999999996E-2"/>
    <n v="0"/>
    <n v="0"/>
    <n v="0"/>
  </r>
  <r>
    <x v="33"/>
    <x v="33"/>
    <n v="400"/>
    <n v="0"/>
    <n v="0"/>
    <n v="0"/>
    <n v="5.1699999999999996E-2"/>
    <n v="0"/>
    <n v="0"/>
    <n v="0"/>
  </r>
  <r>
    <x v="33"/>
    <x v="33"/>
    <n v="401"/>
    <n v="0"/>
    <n v="0"/>
    <n v="0"/>
    <n v="5.1699999999999996E-2"/>
    <n v="0"/>
    <n v="0"/>
    <n v="0"/>
  </r>
  <r>
    <x v="33"/>
    <x v="33"/>
    <n v="402"/>
    <n v="0"/>
    <n v="0"/>
    <n v="0"/>
    <n v="5.1699999999999996E-2"/>
    <n v="0"/>
    <n v="0"/>
    <n v="0"/>
  </r>
  <r>
    <x v="33"/>
    <x v="33"/>
    <n v="403"/>
    <n v="0"/>
    <n v="0"/>
    <n v="0"/>
    <n v="5.1699999999999996E-2"/>
    <n v="0"/>
    <n v="0"/>
    <n v="0"/>
  </r>
  <r>
    <x v="33"/>
    <x v="33"/>
    <n v="404"/>
    <n v="0"/>
    <n v="0"/>
    <n v="0"/>
    <n v="5.1699999999999996E-2"/>
    <n v="0"/>
    <n v="0"/>
    <n v="0"/>
  </r>
  <r>
    <x v="33"/>
    <x v="33"/>
    <n v="405"/>
    <n v="0"/>
    <n v="0"/>
    <n v="0"/>
    <n v="5.1699999999999996E-2"/>
    <n v="0"/>
    <n v="0"/>
    <n v="0"/>
  </r>
  <r>
    <x v="33"/>
    <x v="33"/>
    <n v="406"/>
    <n v="0"/>
    <n v="0"/>
    <n v="0"/>
    <n v="5.1699999999999996E-2"/>
    <n v="0"/>
    <n v="0"/>
    <n v="0"/>
  </r>
  <r>
    <x v="33"/>
    <x v="33"/>
    <n v="407"/>
    <n v="0"/>
    <n v="0"/>
    <n v="0"/>
    <n v="5.1699999999999996E-2"/>
    <n v="0"/>
    <n v="0"/>
    <n v="0"/>
  </r>
  <r>
    <x v="33"/>
    <x v="33"/>
    <n v="408"/>
    <n v="0"/>
    <n v="0"/>
    <n v="0"/>
    <n v="5.1699999999999996E-2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BD5AEA-5277-4A17-8083-94A8650B0F1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Q5:V41" firstHeaderRow="1" firstDataRow="2" firstDataCol="2"/>
  <pivotFields count="10">
    <pivotField axis="axisRow" compact="0" numFmtId="166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compact="0" outline="0" showAll="0"/>
    <pivotField dataField="1" compact="0" numFmtId="168" outline="0" showAll="0"/>
    <pivotField dataField="1" compact="0" outline="0" showAll="0"/>
    <pivotField compact="0" numFmtId="168" outline="0" showAll="0"/>
    <pivotField compact="0" numFmtId="10" outline="0" showAll="0"/>
    <pivotField dataField="1" compact="0" numFmtId="168" outline="0" showAll="0"/>
    <pivotField dataField="1" compact="0" numFmtId="168" outline="0" showAll="0"/>
    <pivotField compact="0" numFmtId="166" outline="0" showAll="0"/>
  </pivotFields>
  <rowFields count="2">
    <field x="0"/>
    <field x="1"/>
  </rowFields>
  <rowItems count="35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โปะ" fld="4" baseField="0" baseItem="0"/>
    <dataField name="Sum of ยอดผ่อน" fld="3" baseField="0" baseItem="0" numFmtId="168"/>
    <dataField name="Sum of ผ่อนดอก" fld="7" baseField="0" baseItem="0" numFmtId="168"/>
    <dataField name="Sum of ผ่อนต้น" fld="8" baseField="0" baseItem="0" numFmtId="168"/>
  </dataFields>
  <formats count="78">
    <format dxfId="77">
      <pivotArea type="origin" dataOnly="0" labelOnly="1" outline="0" fieldPosition="0"/>
    </format>
    <format dxfId="76">
      <pivotArea field="0" type="button" dataOnly="0" labelOnly="1" outline="0" axis="axisRow" fieldPosition="0"/>
    </format>
    <format dxfId="75">
      <pivotArea field="1" type="button" dataOnly="0" labelOnly="1" outline="0" axis="axisRow" fieldPosition="1"/>
    </format>
    <format dxfId="74">
      <pivotArea dataOnly="0" labelOnly="1" outline="0" fieldPosition="0">
        <references count="1">
          <reference field="0" count="0"/>
        </references>
      </pivotArea>
    </format>
    <format dxfId="73">
      <pivotArea dataOnly="0" labelOnly="1" grandRow="1" outline="0" fieldPosition="0"/>
    </format>
    <format dxfId="72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71">
      <pivotArea dataOnly="0" labelOnly="1" outline="0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70">
      <pivotArea dataOnly="0" labelOnly="1" outline="0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3"/>
          </reference>
          <reference field="1" count="1">
            <x v="3"/>
          </reference>
        </references>
      </pivotArea>
    </format>
    <format dxfId="68">
      <pivotArea dataOnly="0" labelOnly="1" outline="0" fieldPosition="0">
        <references count="2">
          <reference field="0" count="1" selected="0">
            <x v="4"/>
          </reference>
          <reference field="1" count="1">
            <x v="4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7"/>
          </reference>
          <reference field="1" count="1">
            <x v="7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9"/>
          </reference>
          <reference field="1" count="1">
            <x v="9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10"/>
          </reference>
          <reference field="1" count="1">
            <x v="10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11"/>
          </reference>
          <reference field="1" count="1">
            <x v="11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12"/>
          </reference>
          <reference field="1" count="1">
            <x v="12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13"/>
          </reference>
          <reference field="1" count="1">
            <x v="13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15"/>
          </reference>
          <reference field="1" count="1">
            <x v="15"/>
          </reference>
        </references>
      </pivotArea>
    </format>
    <format dxfId="56">
      <pivotArea dataOnly="0" labelOnly="1" outline="0" fieldPosition="0">
        <references count="2">
          <reference field="0" count="1" selected="0">
            <x v="16"/>
          </reference>
          <reference field="1" count="1">
            <x v="16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7"/>
          </reference>
          <reference field="1" count="1">
            <x v="17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8"/>
          </reference>
          <reference field="1" count="1">
            <x v="18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9"/>
          </reference>
          <reference field="1" count="1">
            <x v="19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20"/>
          </reference>
          <reference field="1" count="1">
            <x v="20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21"/>
          </reference>
          <reference field="1" count="1">
            <x v="21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22"/>
          </reference>
          <reference field="1" count="1">
            <x v="22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23"/>
          </reference>
          <reference field="1" count="1">
            <x v="23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4"/>
          </reference>
          <reference field="1" count="1">
            <x v="24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25"/>
          </reference>
          <reference field="1" count="1">
            <x v="25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26"/>
          </reference>
          <reference field="1" count="1">
            <x v="26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27"/>
          </reference>
          <reference field="1" count="1">
            <x v="27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28"/>
          </reference>
          <reference field="1" count="1">
            <x v="28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29"/>
          </reference>
          <reference field="1" count="1">
            <x v="29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30"/>
          </reference>
          <reference field="1" count="1">
            <x v="30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31"/>
          </reference>
          <reference field="1" count="1">
            <x v="3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32"/>
          </reference>
          <reference field="1" count="1">
            <x v="3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33"/>
          </reference>
          <reference field="1" count="1">
            <x v="33"/>
          </reference>
        </references>
      </pivotArea>
    </format>
    <format dxfId="38">
      <pivotArea type="origin" dataOnly="0" labelOnly="1" outline="0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dataOnly="0" labelOnly="1" outline="0" fieldPosition="0">
        <references count="1">
          <reference field="0" count="0"/>
        </references>
      </pivotArea>
    </format>
    <format dxfId="34">
      <pivotArea dataOnly="0" labelOnly="1" grandRow="1" outline="0" fieldPosition="0"/>
    </format>
    <format dxfId="33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3"/>
          </reference>
          <reference field="1" count="1">
            <x v="3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4"/>
          </reference>
          <reference field="1" count="1">
            <x v="4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7"/>
          </reference>
          <reference field="1" count="1">
            <x v="7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9"/>
          </reference>
          <reference field="1" count="1">
            <x v="9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10"/>
          </reference>
          <reference field="1" count="1">
            <x v="10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1"/>
          </reference>
          <reference field="1" count="1">
            <x v="11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12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13"/>
          </reference>
          <reference field="1" count="1">
            <x v="13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15"/>
          </reference>
          <reference field="1" count="1">
            <x v="15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16"/>
          </reference>
          <reference field="1" count="1">
            <x v="16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17"/>
          </reference>
          <reference field="1" count="1">
            <x v="17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8"/>
          </reference>
          <reference field="1" count="1">
            <x v="18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9"/>
          </reference>
          <reference field="1" count="1">
            <x v="19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20"/>
          </reference>
          <reference field="1" count="1">
            <x v="20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21"/>
          </reference>
          <reference field="1" count="1">
            <x v="21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2"/>
          </reference>
          <reference field="1" count="1">
            <x v="22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23"/>
          </reference>
          <reference field="1" count="1">
            <x v="23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24"/>
          </reference>
          <reference field="1" count="1">
            <x v="24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25"/>
          </reference>
          <reference field="1" count="1">
            <x v="25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26"/>
          </reference>
          <reference field="1" count="1">
            <x v="26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27"/>
          </reference>
          <reference field="1" count="1">
            <x v="27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28"/>
          </reference>
          <reference field="1" count="1">
            <x v="28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29"/>
          </reference>
          <reference field="1" count="1">
            <x v="29"/>
          </reference>
        </references>
      </pivotArea>
    </format>
    <format dxfId="3">
      <pivotArea dataOnly="0" labelOnly="1" outline="0" fieldPosition="0">
        <references count="2">
          <reference field="0" count="1" selected="0">
            <x v="30"/>
          </reference>
          <reference field="1" count="1">
            <x v="30"/>
          </reference>
        </references>
      </pivotArea>
    </format>
    <format dxfId="2">
      <pivotArea dataOnly="0" labelOnly="1" outline="0" fieldPosition="0">
        <references count="2">
          <reference field="0" count="1" selected="0">
            <x v="31"/>
          </reference>
          <reference field="1" count="1">
            <x v="31"/>
          </reference>
        </references>
      </pivotArea>
    </format>
    <format dxfId="1">
      <pivotArea dataOnly="0" labelOnly="1" outline="0" fieldPosition="0">
        <references count="2">
          <reference field="0" count="1" selected="0">
            <x v="32"/>
          </reference>
          <reference field="1" count="1">
            <x v="32"/>
          </reference>
        </references>
      </pivotArea>
    </format>
    <format dxfId="0">
      <pivotArea dataOnly="0" labelOnly="1" outline="0" fieldPosition="0">
        <references count="2">
          <reference field="0" count="1" selected="0">
            <x v="33"/>
          </reference>
          <reference field="1" count="1">
            <x v="3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2FAF-D5E5-49E2-8FC8-B739EEE13E7A}">
  <sheetPr>
    <tabColor rgb="FF92D050"/>
  </sheetPr>
  <dimension ref="A1:BR20"/>
  <sheetViews>
    <sheetView zoomScaleNormal="100" workbookViewId="0">
      <selection activeCell="C10" sqref="C10"/>
    </sheetView>
  </sheetViews>
  <sheetFormatPr defaultColWidth="8.88671875" defaultRowHeight="22.8"/>
  <cols>
    <col min="1" max="1" width="8.88671875" style="91"/>
    <col min="2" max="2" width="38.88671875" style="96" bestFit="1" customWidth="1"/>
    <col min="3" max="3" width="19.33203125" style="96" bestFit="1" customWidth="1"/>
    <col min="4" max="4" width="19.6640625" style="98" bestFit="1" customWidth="1"/>
    <col min="5" max="5" width="64.5546875" style="96" bestFit="1" customWidth="1"/>
    <col min="6" max="16384" width="8.88671875" style="91"/>
  </cols>
  <sheetData>
    <row r="1" spans="1:70" ht="10.199999999999999" customHeight="1" thickBot="1">
      <c r="B1" s="91"/>
      <c r="C1" s="91"/>
      <c r="D1" s="95"/>
      <c r="E1" s="91"/>
    </row>
    <row r="2" spans="1:70" ht="54" customHeight="1">
      <c r="B2" s="284" t="s">
        <v>0</v>
      </c>
      <c r="C2" s="285"/>
      <c r="D2" s="285"/>
      <c r="E2" s="286"/>
    </row>
    <row r="3" spans="1:70" ht="10.199999999999999" customHeight="1">
      <c r="B3" s="205"/>
      <c r="C3" s="125"/>
      <c r="D3" s="125"/>
      <c r="E3" s="126"/>
    </row>
    <row r="4" spans="1:70" ht="10.199999999999999" customHeight="1">
      <c r="B4" s="205"/>
      <c r="C4" s="125"/>
      <c r="D4" s="125"/>
      <c r="E4" s="126"/>
    </row>
    <row r="5" spans="1:70" s="92" customFormat="1" ht="32.4">
      <c r="B5" s="219" t="s">
        <v>1</v>
      </c>
      <c r="C5" s="108"/>
      <c r="D5" s="199"/>
      <c r="E5" s="109"/>
      <c r="G5" s="91"/>
    </row>
    <row r="6" spans="1:70" s="93" customFormat="1" ht="21.6" customHeight="1">
      <c r="A6" s="91"/>
      <c r="B6" s="212" t="s">
        <v>2</v>
      </c>
      <c r="C6" s="123">
        <v>3000000</v>
      </c>
      <c r="D6" s="124" t="s">
        <v>3</v>
      </c>
      <c r="E6" s="110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</row>
    <row r="7" spans="1:70" s="93" customFormat="1" ht="21.6" customHeight="1">
      <c r="A7" s="91"/>
      <c r="B7" s="220" t="s">
        <v>4</v>
      </c>
      <c r="C7" s="143">
        <v>7.0000000000000007E-2</v>
      </c>
      <c r="D7" s="210" t="s">
        <v>5</v>
      </c>
      <c r="E7" s="11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</row>
    <row r="8" spans="1:70" s="93" customFormat="1" ht="21.6" customHeight="1">
      <c r="A8" s="91"/>
      <c r="B8" s="221" t="s">
        <v>6</v>
      </c>
      <c r="C8" s="123">
        <v>30</v>
      </c>
      <c r="D8" s="124" t="s">
        <v>7</v>
      </c>
      <c r="E8" s="11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</row>
    <row r="9" spans="1:70" ht="13.95" customHeight="1">
      <c r="B9" s="213"/>
      <c r="C9" s="106"/>
      <c r="D9" s="198"/>
      <c r="E9" s="112"/>
    </row>
    <row r="10" spans="1:70" s="94" customFormat="1" ht="37.950000000000003" customHeight="1" thickBot="1">
      <c r="B10" s="222" t="s">
        <v>8</v>
      </c>
      <c r="C10" s="118">
        <f>PMT(C7,C8,-C6,0,1)/12</f>
        <v>18828.598951194206</v>
      </c>
      <c r="D10" s="119" t="s">
        <v>9</v>
      </c>
      <c r="E10" s="120"/>
    </row>
    <row r="11" spans="1:70">
      <c r="B11" s="91"/>
      <c r="C11" s="91"/>
      <c r="D11" s="95"/>
      <c r="E11" s="91"/>
    </row>
    <row r="12" spans="1:70">
      <c r="B12" s="91"/>
      <c r="C12" s="211"/>
      <c r="D12" s="95"/>
      <c r="E12" s="91"/>
    </row>
    <row r="13" spans="1:70">
      <c r="B13" s="91"/>
      <c r="C13" s="91"/>
      <c r="D13" s="95"/>
      <c r="E13" s="91"/>
    </row>
    <row r="14" spans="1:70">
      <c r="B14" s="91"/>
      <c r="C14" s="211"/>
      <c r="D14" s="95"/>
      <c r="E14" s="91"/>
    </row>
    <row r="15" spans="1:70">
      <c r="B15" s="91"/>
      <c r="C15" s="91"/>
      <c r="D15" s="95"/>
      <c r="E15" s="91"/>
    </row>
    <row r="16" spans="1:70">
      <c r="B16" s="91"/>
      <c r="C16" s="268"/>
      <c r="D16" s="95"/>
      <c r="E16" s="91"/>
    </row>
    <row r="17" spans="4:4" s="91" customFormat="1">
      <c r="D17" s="95"/>
    </row>
    <row r="18" spans="4:4" s="91" customFormat="1">
      <c r="D18" s="95"/>
    </row>
    <row r="19" spans="4:4" s="91" customFormat="1">
      <c r="D19" s="95"/>
    </row>
    <row r="20" spans="4:4" s="91" customFormat="1">
      <c r="D20" s="95"/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AEEDC-7B24-48A8-8BB3-AEE7F9FF3060}">
  <sheetPr>
    <tabColor rgb="FF92D050"/>
  </sheetPr>
  <dimension ref="A1:BR26"/>
  <sheetViews>
    <sheetView topLeftCell="B9" zoomScaleNormal="100" workbookViewId="0">
      <selection activeCell="D15" sqref="D15"/>
    </sheetView>
  </sheetViews>
  <sheetFormatPr defaultColWidth="8.88671875" defaultRowHeight="22.8"/>
  <cols>
    <col min="1" max="1" width="8.88671875" style="91"/>
    <col min="2" max="2" width="51.33203125" style="96" customWidth="1"/>
    <col min="3" max="3" width="19.33203125" style="96" bestFit="1" customWidth="1"/>
    <col min="4" max="4" width="19.6640625" style="98" bestFit="1" customWidth="1"/>
    <col min="5" max="5" width="64.5546875" style="96" bestFit="1" customWidth="1"/>
    <col min="6" max="7" width="8.88671875" style="91"/>
    <col min="8" max="8" width="26.5546875" style="91" bestFit="1" customWidth="1"/>
    <col min="9" max="9" width="14.5546875" style="91" bestFit="1" customWidth="1"/>
    <col min="10" max="16384" width="8.88671875" style="91"/>
  </cols>
  <sheetData>
    <row r="1" spans="1:70" ht="10.199999999999999" customHeight="1" thickBot="1">
      <c r="B1" s="91"/>
      <c r="C1" s="91"/>
      <c r="D1" s="95"/>
      <c r="E1" s="91"/>
    </row>
    <row r="2" spans="1:70" ht="54" customHeight="1">
      <c r="B2" s="284" t="s">
        <v>10</v>
      </c>
      <c r="C2" s="285"/>
      <c r="D2" s="285"/>
      <c r="E2" s="286"/>
    </row>
    <row r="3" spans="1:70" ht="10.199999999999999" customHeight="1">
      <c r="B3" s="205"/>
      <c r="C3" s="125"/>
      <c r="D3" s="125"/>
      <c r="E3" s="126"/>
    </row>
    <row r="4" spans="1:70" ht="26.4" customHeight="1">
      <c r="B4" s="223" t="s">
        <v>11</v>
      </c>
      <c r="C4" s="207"/>
      <c r="D4" s="209" t="s">
        <v>5</v>
      </c>
      <c r="E4" s="126"/>
    </row>
    <row r="5" spans="1:70">
      <c r="B5" s="224" t="s">
        <v>6</v>
      </c>
      <c r="C5" s="206"/>
      <c r="D5" s="208" t="s">
        <v>7</v>
      </c>
      <c r="E5" s="100"/>
    </row>
    <row r="6" spans="1:70">
      <c r="B6" s="224" t="s">
        <v>12</v>
      </c>
      <c r="C6" s="228"/>
      <c r="D6" s="208"/>
      <c r="E6" s="100"/>
    </row>
    <row r="7" spans="1:70" ht="12.6" customHeight="1">
      <c r="B7" s="213"/>
      <c r="C7" s="106"/>
      <c r="D7" s="198"/>
      <c r="E7" s="107"/>
    </row>
    <row r="8" spans="1:70" s="92" customFormat="1" ht="32.4">
      <c r="B8" s="219" t="s">
        <v>1</v>
      </c>
      <c r="C8" s="108"/>
      <c r="D8" s="199"/>
      <c r="E8" s="109"/>
      <c r="G8" s="91"/>
    </row>
    <row r="9" spans="1:70" s="93" customFormat="1" ht="21.6" customHeight="1">
      <c r="A9" s="91"/>
      <c r="B9" s="212" t="s">
        <v>13</v>
      </c>
      <c r="C9" s="123">
        <v>100000</v>
      </c>
      <c r="D9" s="197" t="s">
        <v>14</v>
      </c>
      <c r="E9" s="282"/>
      <c r="F9" s="91"/>
      <c r="G9" s="91"/>
      <c r="H9" s="307" t="str">
        <f>B15</f>
        <v>สภาพคล่องคงเหลือ</v>
      </c>
      <c r="I9" s="308">
        <f>C9-C10-C11-C12</f>
        <v>30000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</row>
    <row r="10" spans="1:70" s="93" customFormat="1" ht="21.6" customHeight="1">
      <c r="A10" s="91"/>
      <c r="B10" s="212" t="s">
        <v>15</v>
      </c>
      <c r="C10" s="123">
        <v>45000</v>
      </c>
      <c r="D10" s="197" t="s">
        <v>14</v>
      </c>
      <c r="E10" s="111"/>
      <c r="F10" s="91"/>
      <c r="G10" s="91"/>
      <c r="H10" s="307" t="str">
        <f>B10</f>
        <v>รายจ่ายเฉลี่ยต่อเดือน</v>
      </c>
      <c r="I10" s="308">
        <f>C10</f>
        <v>45000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</row>
    <row r="11" spans="1:70" s="93" customFormat="1" ht="21.6" customHeight="1">
      <c r="A11" s="91"/>
      <c r="B11" s="212" t="s">
        <v>16</v>
      </c>
      <c r="C11" s="123">
        <v>15000</v>
      </c>
      <c r="D11" s="197" t="s">
        <v>14</v>
      </c>
      <c r="E11" s="283" t="s">
        <v>17</v>
      </c>
      <c r="F11" s="91"/>
      <c r="G11" s="91"/>
      <c r="H11" s="307" t="str">
        <f>B11</f>
        <v>เงินผ่อนอื่น ๆ (เดิม)</v>
      </c>
      <c r="I11" s="308">
        <f>C11</f>
        <v>15000</v>
      </c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</row>
    <row r="12" spans="1:70" s="93" customFormat="1" ht="21.6" customHeight="1">
      <c r="A12" s="91"/>
      <c r="B12" s="212" t="s">
        <v>18</v>
      </c>
      <c r="C12" s="123">
        <v>10000</v>
      </c>
      <c r="D12" s="197" t="s">
        <v>14</v>
      </c>
      <c r="E12" s="111"/>
      <c r="F12" s="91"/>
      <c r="G12" s="91"/>
      <c r="H12" s="307" t="str">
        <f>B12</f>
        <v>เงินผ่่อนที่อยู่อาศัยใหม่</v>
      </c>
      <c r="I12" s="308">
        <f>C12</f>
        <v>10000</v>
      </c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</row>
    <row r="13" spans="1:70" ht="12.6" customHeight="1">
      <c r="B13" s="213"/>
      <c r="C13" s="106"/>
      <c r="D13" s="198"/>
      <c r="E13" s="112"/>
    </row>
    <row r="14" spans="1:70" s="92" customFormat="1" ht="32.4">
      <c r="B14" s="225" t="s">
        <v>19</v>
      </c>
      <c r="C14" s="113"/>
      <c r="D14" s="200"/>
      <c r="E14" s="114"/>
    </row>
    <row r="15" spans="1:70" s="94" customFormat="1" ht="37.950000000000003" customHeight="1">
      <c r="B15" s="226" t="s">
        <v>20</v>
      </c>
      <c r="C15" s="115">
        <f>C9-C10-C11-C12</f>
        <v>30000</v>
      </c>
      <c r="D15" s="201" t="s">
        <v>14</v>
      </c>
      <c r="E15" s="111"/>
    </row>
    <row r="16" spans="1:70" s="94" customFormat="1" ht="12.6" customHeight="1">
      <c r="B16" s="227"/>
      <c r="C16" s="116"/>
      <c r="D16" s="198"/>
      <c r="E16" s="112"/>
    </row>
    <row r="17" spans="2:5" s="94" customFormat="1" ht="37.950000000000003" customHeight="1">
      <c r="B17" s="226" t="s">
        <v>21</v>
      </c>
      <c r="C17" s="117">
        <f>IF(C11=0,0,(C11+C12)/C9)</f>
        <v>0.25</v>
      </c>
      <c r="D17" s="202"/>
      <c r="E17" s="282" t="str">
        <f>IF(C17&lt;0.4,Sheet6!A1,IF(C17&lt;0.7,Sheet6!A2,Sheet6!A3))</f>
        <v>ภาระหนี้ต่อรายได้อยู่ในระดับที่บริหารจัดการได้ดี
คำแนะนำ: ผ่อนไหวสบาย ยังมีเงินเหลือใช้จ่าย</v>
      </c>
    </row>
    <row r="18" spans="2:5" s="94" customFormat="1" ht="12.6" customHeight="1">
      <c r="B18" s="278"/>
      <c r="C18" s="279"/>
      <c r="D18" s="280"/>
      <c r="E18" s="281"/>
    </row>
    <row r="19" spans="2:5" s="94" customFormat="1" ht="37.950000000000003" customHeight="1">
      <c r="B19" s="226" t="s">
        <v>22</v>
      </c>
      <c r="C19" s="235">
        <f>IFERROR(
         IF(((C11*C6/C17)-C11)&gt;C15,C15,(C11*C6/C17)-C11),
         IF(C9*C6&gt;C15,C15,C9*C6))</f>
        <v>-15000</v>
      </c>
      <c r="D19" s="201" t="s">
        <v>14</v>
      </c>
      <c r="E19" s="111"/>
    </row>
    <row r="20" spans="2:5" s="94" customFormat="1" ht="37.950000000000003" customHeight="1" thickBot="1">
      <c r="B20" s="222" t="s">
        <v>23</v>
      </c>
      <c r="C20" s="236">
        <f>PV(C4,C5,-C19*12,0,0)</f>
        <v>0</v>
      </c>
      <c r="D20" s="119" t="s">
        <v>9</v>
      </c>
      <c r="E20" s="120"/>
    </row>
    <row r="21" spans="2:5">
      <c r="B21" s="91"/>
      <c r="C21" s="91"/>
      <c r="D21" s="95"/>
      <c r="E21" s="91"/>
    </row>
    <row r="22" spans="2:5">
      <c r="B22" s="91"/>
      <c r="C22" s="91"/>
      <c r="D22" s="95"/>
      <c r="E22" s="91"/>
    </row>
    <row r="23" spans="2:5">
      <c r="B23" s="91"/>
      <c r="C23" s="91"/>
      <c r="D23" s="95"/>
      <c r="E23" s="91"/>
    </row>
    <row r="25" spans="2:5">
      <c r="C25" s="97"/>
    </row>
    <row r="26" spans="2:5">
      <c r="C26" s="99"/>
    </row>
  </sheetData>
  <mergeCells count="1">
    <mergeCell ref="B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B11E6-B2E5-47C2-9528-CB24B0CF3B43}">
  <dimension ref="A1:S38"/>
  <sheetViews>
    <sheetView zoomScale="70" zoomScaleNormal="70" workbookViewId="0">
      <selection activeCell="D31" sqref="D31"/>
    </sheetView>
  </sheetViews>
  <sheetFormatPr defaultColWidth="41.6640625" defaultRowHeight="14.4"/>
  <cols>
    <col min="1" max="1" width="45.44140625" customWidth="1"/>
    <col min="2" max="14" width="12.33203125" customWidth="1"/>
    <col min="15" max="15" width="10.44140625" bestFit="1" customWidth="1"/>
    <col min="16" max="19" width="41.6640625" style="230"/>
  </cols>
  <sheetData>
    <row r="1" spans="1:19" s="31" customFormat="1" ht="19.8">
      <c r="A1" s="69" t="s">
        <v>24</v>
      </c>
      <c r="B1" s="70" t="s">
        <v>25</v>
      </c>
      <c r="C1" s="70" t="s">
        <v>26</v>
      </c>
      <c r="D1" s="70" t="s">
        <v>27</v>
      </c>
      <c r="E1" s="70" t="s">
        <v>28</v>
      </c>
      <c r="F1" s="70" t="s">
        <v>29</v>
      </c>
      <c r="G1" s="70" t="s">
        <v>30</v>
      </c>
      <c r="H1" s="70" t="s">
        <v>31</v>
      </c>
      <c r="I1" s="70" t="s">
        <v>32</v>
      </c>
      <c r="J1" s="70" t="s">
        <v>33</v>
      </c>
      <c r="K1" s="70" t="s">
        <v>34</v>
      </c>
      <c r="L1" s="70" t="s">
        <v>35</v>
      </c>
      <c r="M1" s="70" t="s">
        <v>36</v>
      </c>
      <c r="N1" s="70" t="s">
        <v>37</v>
      </c>
      <c r="O1" s="70" t="s">
        <v>38</v>
      </c>
      <c r="P1" s="229"/>
      <c r="Q1" s="229"/>
      <c r="R1" s="229"/>
      <c r="S1" s="229"/>
    </row>
    <row r="2" spans="1:19" ht="19.8">
      <c r="A2" s="42" t="s">
        <v>39</v>
      </c>
      <c r="B2" s="43">
        <v>100000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>
        <f>SUM(B2:M2)</f>
        <v>100000</v>
      </c>
      <c r="O2" s="45">
        <f>N2/$N$5</f>
        <v>1</v>
      </c>
    </row>
    <row r="3" spans="1:19" ht="19.8">
      <c r="A3" s="42" t="s">
        <v>40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>
        <f>SUM(B3:M3)</f>
        <v>0</v>
      </c>
      <c r="O3" s="45">
        <f>N3/$N$5</f>
        <v>0</v>
      </c>
    </row>
    <row r="4" spans="1:19" ht="19.8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>
        <f>SUM(B4:M4)</f>
        <v>0</v>
      </c>
      <c r="O4" s="45">
        <f>N4/$N$5</f>
        <v>0</v>
      </c>
    </row>
    <row r="5" spans="1:19" s="31" customFormat="1" ht="19.8">
      <c r="A5" s="71" t="s">
        <v>41</v>
      </c>
      <c r="B5" s="72">
        <f t="shared" ref="B5:O5" si="0">SUM(B2:B4)</f>
        <v>100000</v>
      </c>
      <c r="C5" s="72">
        <f t="shared" si="0"/>
        <v>0</v>
      </c>
      <c r="D5" s="72">
        <f t="shared" si="0"/>
        <v>0</v>
      </c>
      <c r="E5" s="72">
        <f t="shared" si="0"/>
        <v>0</v>
      </c>
      <c r="F5" s="72">
        <f t="shared" si="0"/>
        <v>0</v>
      </c>
      <c r="G5" s="72">
        <f t="shared" si="0"/>
        <v>0</v>
      </c>
      <c r="H5" s="72">
        <f t="shared" si="0"/>
        <v>0</v>
      </c>
      <c r="I5" s="72">
        <f t="shared" si="0"/>
        <v>0</v>
      </c>
      <c r="J5" s="72">
        <f t="shared" si="0"/>
        <v>0</v>
      </c>
      <c r="K5" s="72">
        <f t="shared" si="0"/>
        <v>0</v>
      </c>
      <c r="L5" s="72">
        <f t="shared" si="0"/>
        <v>0</v>
      </c>
      <c r="M5" s="72">
        <f t="shared" si="0"/>
        <v>0</v>
      </c>
      <c r="N5" s="72">
        <f t="shared" si="0"/>
        <v>100000</v>
      </c>
      <c r="O5" s="73">
        <f t="shared" si="0"/>
        <v>1</v>
      </c>
      <c r="P5" s="229"/>
      <c r="Q5" s="229"/>
      <c r="R5" s="229"/>
      <c r="S5" s="229"/>
    </row>
    <row r="6" spans="1:19" s="31" customFormat="1" ht="19.8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  <c r="O6" s="77"/>
      <c r="P6" s="229"/>
      <c r="Q6" s="229"/>
      <c r="R6" s="229"/>
      <c r="S6" s="229"/>
    </row>
    <row r="7" spans="1:19" s="31" customFormat="1" ht="19.8">
      <c r="A7" s="78" t="s">
        <v>42</v>
      </c>
      <c r="B7" s="7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1"/>
      <c r="P7" s="229"/>
      <c r="Q7" s="229"/>
      <c r="R7" s="229"/>
      <c r="S7" s="229"/>
    </row>
    <row r="8" spans="1:19" ht="19.8">
      <c r="A8" s="46" t="s">
        <v>43</v>
      </c>
      <c r="B8" s="47"/>
      <c r="C8" s="48"/>
      <c r="D8" s="48"/>
      <c r="E8" s="48"/>
      <c r="F8" s="49"/>
      <c r="G8" s="49"/>
      <c r="H8" s="49"/>
      <c r="I8" s="49"/>
      <c r="J8" s="49"/>
      <c r="K8" s="49"/>
      <c r="L8" s="49"/>
      <c r="M8" s="49"/>
      <c r="N8" s="49"/>
      <c r="O8" s="50"/>
    </row>
    <row r="9" spans="1:19" ht="19.8">
      <c r="A9" s="42" t="s">
        <v>44</v>
      </c>
      <c r="B9" s="43">
        <v>11864.583333333334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51">
        <f t="shared" ref="N9:N16" si="1">SUM(B9:M9)</f>
        <v>11864.583333333334</v>
      </c>
      <c r="O9" s="52">
        <f t="shared" ref="O9:O16" si="2">N9/$N$5</f>
        <v>0.11864583333333334</v>
      </c>
    </row>
    <row r="10" spans="1:19" ht="19.8">
      <c r="A10" s="42" t="s">
        <v>45</v>
      </c>
      <c r="B10" s="43">
        <v>10000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51">
        <f t="shared" si="1"/>
        <v>10000</v>
      </c>
      <c r="O10" s="52">
        <f t="shared" si="2"/>
        <v>0.1</v>
      </c>
    </row>
    <row r="11" spans="1:19" ht="19.8">
      <c r="A11" s="42" t="s">
        <v>46</v>
      </c>
      <c r="B11" s="43">
        <v>875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51">
        <f t="shared" si="1"/>
        <v>875</v>
      </c>
      <c r="O11" s="52">
        <f t="shared" si="2"/>
        <v>8.7500000000000008E-3</v>
      </c>
    </row>
    <row r="12" spans="1:19" ht="19.8">
      <c r="A12" s="42" t="s">
        <v>47</v>
      </c>
      <c r="B12" s="43">
        <v>1500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51">
        <f t="shared" si="1"/>
        <v>1500</v>
      </c>
      <c r="O12" s="52">
        <f t="shared" si="2"/>
        <v>1.4999999999999999E-2</v>
      </c>
    </row>
    <row r="13" spans="1:19" ht="19.8">
      <c r="A13" s="42" t="s">
        <v>48</v>
      </c>
      <c r="B13" s="43">
        <v>500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51">
        <f t="shared" si="1"/>
        <v>500</v>
      </c>
      <c r="O13" s="52">
        <f t="shared" si="2"/>
        <v>5.0000000000000001E-3</v>
      </c>
    </row>
    <row r="14" spans="1:19" ht="19.8">
      <c r="A14" s="42" t="s">
        <v>49</v>
      </c>
      <c r="B14" s="43">
        <f>15000/12</f>
        <v>1250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51">
        <f t="shared" si="1"/>
        <v>1250</v>
      </c>
      <c r="O14" s="52">
        <f t="shared" si="2"/>
        <v>1.2500000000000001E-2</v>
      </c>
    </row>
    <row r="15" spans="1:19" ht="19.8">
      <c r="A15" s="231" t="s">
        <v>50</v>
      </c>
      <c r="B15" s="232">
        <v>15000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51">
        <f t="shared" si="1"/>
        <v>15000</v>
      </c>
      <c r="O15" s="52">
        <f t="shared" si="2"/>
        <v>0.15</v>
      </c>
    </row>
    <row r="16" spans="1:19" ht="19.8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51">
        <f t="shared" si="1"/>
        <v>0</v>
      </c>
      <c r="O16" s="52">
        <f t="shared" si="2"/>
        <v>0</v>
      </c>
    </row>
    <row r="17" spans="1:19" ht="19.8">
      <c r="A17" s="54" t="s">
        <v>51</v>
      </c>
      <c r="B17" s="55">
        <f t="shared" ref="B17:O17" si="3">SUM(B9:B16)</f>
        <v>40989.583333333336</v>
      </c>
      <c r="C17" s="55">
        <f t="shared" si="3"/>
        <v>0</v>
      </c>
      <c r="D17" s="55">
        <f t="shared" si="3"/>
        <v>0</v>
      </c>
      <c r="E17" s="55">
        <f t="shared" si="3"/>
        <v>0</v>
      </c>
      <c r="F17" s="56">
        <f t="shared" si="3"/>
        <v>0</v>
      </c>
      <c r="G17" s="56">
        <f t="shared" si="3"/>
        <v>0</v>
      </c>
      <c r="H17" s="56">
        <f t="shared" si="3"/>
        <v>0</v>
      </c>
      <c r="I17" s="56">
        <f t="shared" si="3"/>
        <v>0</v>
      </c>
      <c r="J17" s="56">
        <f t="shared" si="3"/>
        <v>0</v>
      </c>
      <c r="K17" s="56">
        <f t="shared" si="3"/>
        <v>0</v>
      </c>
      <c r="L17" s="56">
        <f t="shared" si="3"/>
        <v>0</v>
      </c>
      <c r="M17" s="56">
        <f t="shared" si="3"/>
        <v>0</v>
      </c>
      <c r="N17" s="56">
        <f t="shared" si="3"/>
        <v>40989.583333333336</v>
      </c>
      <c r="O17" s="57">
        <f t="shared" si="3"/>
        <v>0.40989583333333335</v>
      </c>
    </row>
    <row r="18" spans="1:19" ht="19.8">
      <c r="A18" s="58" t="s">
        <v>52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spans="1:19" ht="19.8">
      <c r="A19" s="42" t="s">
        <v>53</v>
      </c>
      <c r="B19" s="43">
        <v>13000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53">
        <f t="shared" ref="N19:N22" si="4">SUM(B19:M19)</f>
        <v>13000</v>
      </c>
      <c r="O19" s="45">
        <f>N19/$N$5</f>
        <v>0.13</v>
      </c>
    </row>
    <row r="20" spans="1:19" ht="19.8">
      <c r="A20" s="42" t="s">
        <v>54</v>
      </c>
      <c r="B20" s="43">
        <v>2000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53">
        <f t="shared" si="4"/>
        <v>2000</v>
      </c>
      <c r="O20" s="45">
        <f>N20/$N$5</f>
        <v>0.02</v>
      </c>
    </row>
    <row r="21" spans="1:19" ht="19.8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53">
        <f t="shared" si="4"/>
        <v>0</v>
      </c>
      <c r="O21" s="45">
        <f>N21/$N$5</f>
        <v>0</v>
      </c>
    </row>
    <row r="22" spans="1:19" ht="19.8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3">
        <f t="shared" si="4"/>
        <v>0</v>
      </c>
      <c r="O22" s="45">
        <f>N22/$N$5</f>
        <v>0</v>
      </c>
    </row>
    <row r="23" spans="1:19" ht="19.8">
      <c r="A23" s="54" t="s">
        <v>55</v>
      </c>
      <c r="B23" s="55">
        <f t="shared" ref="B23:O23" si="5">SUM(B19:B22)</f>
        <v>15000</v>
      </c>
      <c r="C23" s="55">
        <f t="shared" si="5"/>
        <v>0</v>
      </c>
      <c r="D23" s="55">
        <f t="shared" si="5"/>
        <v>0</v>
      </c>
      <c r="E23" s="55">
        <f t="shared" si="5"/>
        <v>0</v>
      </c>
      <c r="F23" s="55">
        <f t="shared" si="5"/>
        <v>0</v>
      </c>
      <c r="G23" s="55">
        <f t="shared" si="5"/>
        <v>0</v>
      </c>
      <c r="H23" s="55">
        <f t="shared" si="5"/>
        <v>0</v>
      </c>
      <c r="I23" s="55">
        <f t="shared" si="5"/>
        <v>0</v>
      </c>
      <c r="J23" s="55">
        <f t="shared" si="5"/>
        <v>0</v>
      </c>
      <c r="K23" s="55">
        <f t="shared" si="5"/>
        <v>0</v>
      </c>
      <c r="L23" s="55">
        <f t="shared" si="5"/>
        <v>0</v>
      </c>
      <c r="M23" s="55">
        <f t="shared" si="5"/>
        <v>0</v>
      </c>
      <c r="N23" s="55">
        <f t="shared" si="5"/>
        <v>15000</v>
      </c>
      <c r="O23" s="61">
        <f t="shared" si="5"/>
        <v>0.15</v>
      </c>
    </row>
    <row r="24" spans="1:19" ht="19.8">
      <c r="A24" s="62" t="s">
        <v>56</v>
      </c>
      <c r="B24" s="63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</row>
    <row r="25" spans="1:19" ht="19.8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>
        <f>SUM(B25:M25)</f>
        <v>0</v>
      </c>
      <c r="O25" s="45">
        <f>N25/$N$5</f>
        <v>0</v>
      </c>
    </row>
    <row r="26" spans="1:19" ht="19.8">
      <c r="A26" s="66" t="s">
        <v>57</v>
      </c>
      <c r="B26" s="67">
        <f t="shared" ref="B26:N26" si="6">SUM(B25:B25)</f>
        <v>0</v>
      </c>
      <c r="C26" s="67">
        <f t="shared" si="6"/>
        <v>0</v>
      </c>
      <c r="D26" s="67">
        <f t="shared" si="6"/>
        <v>0</v>
      </c>
      <c r="E26" s="67">
        <f t="shared" si="6"/>
        <v>0</v>
      </c>
      <c r="F26" s="67">
        <f t="shared" si="6"/>
        <v>0</v>
      </c>
      <c r="G26" s="67">
        <f t="shared" si="6"/>
        <v>0</v>
      </c>
      <c r="H26" s="67">
        <f t="shared" si="6"/>
        <v>0</v>
      </c>
      <c r="I26" s="67">
        <f t="shared" si="6"/>
        <v>0</v>
      </c>
      <c r="J26" s="67">
        <f t="shared" si="6"/>
        <v>0</v>
      </c>
      <c r="K26" s="67">
        <f t="shared" si="6"/>
        <v>0</v>
      </c>
      <c r="L26" s="67">
        <f t="shared" si="6"/>
        <v>0</v>
      </c>
      <c r="M26" s="67">
        <f t="shared" si="6"/>
        <v>0</v>
      </c>
      <c r="N26" s="67">
        <f t="shared" si="6"/>
        <v>0</v>
      </c>
      <c r="O26" s="68">
        <f>N26/$N$5</f>
        <v>0</v>
      </c>
    </row>
    <row r="27" spans="1:19" s="31" customFormat="1" ht="19.8">
      <c r="A27" s="82" t="s">
        <v>58</v>
      </c>
      <c r="B27" s="83">
        <f t="shared" ref="B27:O27" si="7">B17+B23+B26</f>
        <v>55989.583333333336</v>
      </c>
      <c r="C27" s="83">
        <f t="shared" si="7"/>
        <v>0</v>
      </c>
      <c r="D27" s="83">
        <f t="shared" si="7"/>
        <v>0</v>
      </c>
      <c r="E27" s="83">
        <f t="shared" si="7"/>
        <v>0</v>
      </c>
      <c r="F27" s="83">
        <f t="shared" si="7"/>
        <v>0</v>
      </c>
      <c r="G27" s="83">
        <f t="shared" si="7"/>
        <v>0</v>
      </c>
      <c r="H27" s="83">
        <f t="shared" si="7"/>
        <v>0</v>
      </c>
      <c r="I27" s="83">
        <f t="shared" si="7"/>
        <v>0</v>
      </c>
      <c r="J27" s="83">
        <f t="shared" si="7"/>
        <v>0</v>
      </c>
      <c r="K27" s="83">
        <f t="shared" si="7"/>
        <v>0</v>
      </c>
      <c r="L27" s="83">
        <f t="shared" si="7"/>
        <v>0</v>
      </c>
      <c r="M27" s="83">
        <f t="shared" si="7"/>
        <v>0</v>
      </c>
      <c r="N27" s="83">
        <f t="shared" si="7"/>
        <v>55989.583333333336</v>
      </c>
      <c r="O27" s="84">
        <f t="shared" si="7"/>
        <v>0.55989583333333337</v>
      </c>
      <c r="P27" s="229"/>
      <c r="Q27" s="229"/>
      <c r="R27" s="229"/>
      <c r="S27" s="229"/>
    </row>
    <row r="28" spans="1:19" s="230" customFormat="1"/>
    <row r="29" spans="1:19" s="31" customFormat="1" ht="19.8">
      <c r="A29" s="85" t="s">
        <v>59</v>
      </c>
      <c r="B29" s="86">
        <f t="shared" ref="B29:O29" si="8">B5-B27</f>
        <v>44010.416666666664</v>
      </c>
      <c r="C29" s="86">
        <f t="shared" si="8"/>
        <v>0</v>
      </c>
      <c r="D29" s="86">
        <f t="shared" si="8"/>
        <v>0</v>
      </c>
      <c r="E29" s="86">
        <f t="shared" si="8"/>
        <v>0</v>
      </c>
      <c r="F29" s="86">
        <f t="shared" si="8"/>
        <v>0</v>
      </c>
      <c r="G29" s="86">
        <f t="shared" si="8"/>
        <v>0</v>
      </c>
      <c r="H29" s="86">
        <f t="shared" si="8"/>
        <v>0</v>
      </c>
      <c r="I29" s="86">
        <f t="shared" si="8"/>
        <v>0</v>
      </c>
      <c r="J29" s="86">
        <f t="shared" si="8"/>
        <v>0</v>
      </c>
      <c r="K29" s="86">
        <f t="shared" si="8"/>
        <v>0</v>
      </c>
      <c r="L29" s="86">
        <f t="shared" si="8"/>
        <v>0</v>
      </c>
      <c r="M29" s="86">
        <f t="shared" si="8"/>
        <v>0</v>
      </c>
      <c r="N29" s="86">
        <f t="shared" si="8"/>
        <v>44010.416666666664</v>
      </c>
      <c r="O29" s="87">
        <f t="shared" si="8"/>
        <v>0.44010416666666663</v>
      </c>
      <c r="P29" s="229"/>
      <c r="Q29" s="229"/>
      <c r="R29" s="229"/>
      <c r="S29" s="229"/>
    </row>
    <row r="30" spans="1:19" s="230" customFormat="1"/>
    <row r="31" spans="1:19" s="230" customFormat="1"/>
    <row r="32" spans="1:19" s="230" customFormat="1"/>
    <row r="33" s="230" customFormat="1"/>
    <row r="34" s="230" customFormat="1"/>
    <row r="35" s="230" customFormat="1"/>
    <row r="36" s="230" customFormat="1"/>
    <row r="37" s="230" customFormat="1"/>
    <row r="38" s="230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65D1-D968-49A5-9947-6F3EB3373500}">
  <dimension ref="A1:D18"/>
  <sheetViews>
    <sheetView workbookViewId="0">
      <selection activeCell="B23" sqref="B23"/>
    </sheetView>
  </sheetViews>
  <sheetFormatPr defaultRowHeight="14.4"/>
  <cols>
    <col min="1" max="1" width="34.6640625" bestFit="1" customWidth="1"/>
    <col min="2" max="2" width="12.44140625" bestFit="1" customWidth="1"/>
    <col min="3" max="3" width="37.6640625" bestFit="1" customWidth="1"/>
    <col min="4" max="4" width="12.44140625" bestFit="1" customWidth="1"/>
  </cols>
  <sheetData>
    <row r="1" spans="1:4" s="31" customFormat="1" ht="18" thickTop="1" thickBot="1">
      <c r="A1" s="287" t="s">
        <v>60</v>
      </c>
      <c r="B1" s="288"/>
      <c r="C1" s="289" t="s">
        <v>61</v>
      </c>
      <c r="D1" s="288"/>
    </row>
    <row r="2" spans="1:4" s="31" customFormat="1" ht="18" thickTop="1" thickBot="1">
      <c r="A2" s="32" t="s">
        <v>62</v>
      </c>
      <c r="B2" s="33"/>
      <c r="C2" s="33" t="s">
        <v>63</v>
      </c>
      <c r="D2" s="33"/>
    </row>
    <row r="3" spans="1:4" ht="15" thickBot="1">
      <c r="A3" s="1" t="s">
        <v>64</v>
      </c>
      <c r="B3" s="2">
        <v>500000</v>
      </c>
      <c r="C3" s="3" t="s">
        <v>65</v>
      </c>
      <c r="D3" s="4">
        <v>0</v>
      </c>
    </row>
    <row r="4" spans="1:4" ht="15" thickBot="1">
      <c r="A4" s="1" t="s">
        <v>66</v>
      </c>
      <c r="B4" s="4">
        <v>1000000</v>
      </c>
      <c r="C4" s="3"/>
      <c r="D4" s="4"/>
    </row>
    <row r="5" spans="1:4">
      <c r="A5" s="5" t="s">
        <v>67</v>
      </c>
      <c r="B5" s="6">
        <f>SUM(B3:B4)</f>
        <v>1500000</v>
      </c>
      <c r="C5" s="7" t="s">
        <v>68</v>
      </c>
      <c r="D5" s="6">
        <f>SUM(D3:D4)</f>
        <v>0</v>
      </c>
    </row>
    <row r="6" spans="1:4" s="31" customFormat="1" ht="16.8">
      <c r="A6" s="27" t="s">
        <v>69</v>
      </c>
      <c r="B6" s="28"/>
      <c r="C6" s="29" t="s">
        <v>70</v>
      </c>
      <c r="D6" s="30"/>
    </row>
    <row r="7" spans="1:4" ht="15.6" thickBot="1">
      <c r="A7" s="8" t="s">
        <v>71</v>
      </c>
      <c r="B7" s="9">
        <v>400000</v>
      </c>
      <c r="C7" s="10" t="s">
        <v>72</v>
      </c>
      <c r="D7" s="9">
        <v>720000</v>
      </c>
    </row>
    <row r="8" spans="1:4" ht="15.6" thickBot="1">
      <c r="A8" s="11"/>
      <c r="B8" s="2"/>
      <c r="C8" s="12"/>
      <c r="D8" s="13"/>
    </row>
    <row r="9" spans="1:4" ht="15.6" thickBot="1">
      <c r="A9" s="11"/>
      <c r="B9" s="2"/>
      <c r="C9" s="12"/>
      <c r="D9" s="13"/>
    </row>
    <row r="10" spans="1:4" ht="15.6" thickBot="1">
      <c r="A10" s="14"/>
      <c r="B10" s="15"/>
      <c r="C10" s="11"/>
      <c r="D10" s="13"/>
    </row>
    <row r="11" spans="1:4" ht="15.6" thickBot="1">
      <c r="A11" s="16"/>
      <c r="B11" s="17"/>
      <c r="C11" s="11"/>
      <c r="D11" s="13"/>
    </row>
    <row r="12" spans="1:4" ht="15.6" thickBot="1">
      <c r="A12" s="16"/>
      <c r="B12" s="17"/>
      <c r="C12" s="11"/>
      <c r="D12" s="13"/>
    </row>
    <row r="13" spans="1:4" ht="15" thickBot="1">
      <c r="A13" s="18" t="s">
        <v>73</v>
      </c>
      <c r="B13" s="19">
        <f>SUM(B7:B12)</f>
        <v>400000</v>
      </c>
      <c r="C13" s="20" t="s">
        <v>74</v>
      </c>
      <c r="D13" s="21">
        <f>SUM(D7:D8)</f>
        <v>720000</v>
      </c>
    </row>
    <row r="14" spans="1:4" s="31" customFormat="1" ht="17.399999999999999" thickBot="1">
      <c r="A14" s="34" t="s">
        <v>75</v>
      </c>
      <c r="B14" s="35"/>
      <c r="C14" s="36" t="s">
        <v>76</v>
      </c>
      <c r="D14" s="37">
        <f>D5+D13</f>
        <v>720000</v>
      </c>
    </row>
    <row r="15" spans="1:4" ht="15" thickBot="1">
      <c r="A15" s="22" t="s">
        <v>72</v>
      </c>
      <c r="B15" s="23">
        <v>800000</v>
      </c>
      <c r="C15" s="290" t="s">
        <v>77</v>
      </c>
      <c r="D15" s="293">
        <f>B18-D14</f>
        <v>1980000</v>
      </c>
    </row>
    <row r="16" spans="1:4" ht="15" thickBot="1">
      <c r="A16" s="24"/>
      <c r="B16" s="4"/>
      <c r="C16" s="291"/>
      <c r="D16" s="294"/>
    </row>
    <row r="17" spans="1:4" ht="15" thickBot="1">
      <c r="A17" s="25" t="s">
        <v>78</v>
      </c>
      <c r="B17" s="26">
        <f>SUM(B15:B16)</f>
        <v>800000</v>
      </c>
      <c r="C17" s="292"/>
      <c r="D17" s="295"/>
    </row>
    <row r="18" spans="1:4" s="31" customFormat="1" ht="17.399999999999999" thickBot="1">
      <c r="A18" s="38" t="s">
        <v>79</v>
      </c>
      <c r="B18" s="39">
        <f>B5+B13+B17</f>
        <v>2700000</v>
      </c>
      <c r="C18" s="40" t="s">
        <v>61</v>
      </c>
      <c r="D18" s="41">
        <f>SUM(D14:D17)</f>
        <v>2700000</v>
      </c>
    </row>
  </sheetData>
  <mergeCells count="4">
    <mergeCell ref="A1:B1"/>
    <mergeCell ref="C1:D1"/>
    <mergeCell ref="C15:C17"/>
    <mergeCell ref="D15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83931-172A-4072-BEB5-BE052B9A0647}">
  <sheetPr>
    <tabColor rgb="FF92D050"/>
  </sheetPr>
  <dimension ref="A1:G31"/>
  <sheetViews>
    <sheetView zoomScale="85" zoomScaleNormal="85" workbookViewId="0">
      <selection activeCell="C34" sqref="C34"/>
    </sheetView>
  </sheetViews>
  <sheetFormatPr defaultColWidth="47.33203125" defaultRowHeight="18.600000000000001"/>
  <cols>
    <col min="1" max="1" width="8" style="128" customWidth="1"/>
    <col min="2" max="2" width="62.109375" style="129" bestFit="1" customWidth="1"/>
    <col min="3" max="3" width="17.6640625" style="129" bestFit="1" customWidth="1"/>
    <col min="4" max="4" width="18.44140625" style="129" customWidth="1"/>
    <col min="5" max="5" width="75.33203125" style="129" customWidth="1"/>
    <col min="6" max="7" width="47.33203125" style="128"/>
    <col min="8" max="16384" width="47.33203125" style="129"/>
  </cols>
  <sheetData>
    <row r="1" spans="1:7" s="128" customFormat="1" ht="19.2" thickBot="1"/>
    <row r="2" spans="1:7" ht="32.4">
      <c r="B2" s="284" t="s">
        <v>80</v>
      </c>
      <c r="C2" s="285"/>
      <c r="D2" s="285"/>
      <c r="E2" s="286"/>
    </row>
    <row r="3" spans="1:7" s="128" customFormat="1" ht="32.4">
      <c r="B3" s="237" t="s">
        <v>81</v>
      </c>
      <c r="C3" s="238" t="s">
        <v>82</v>
      </c>
      <c r="D3" s="125"/>
      <c r="E3" s="126"/>
    </row>
    <row r="4" spans="1:7" s="128" customFormat="1" ht="9" customHeight="1">
      <c r="B4" s="130"/>
      <c r="E4" s="131"/>
    </row>
    <row r="5" spans="1:7" s="128" customFormat="1" ht="32.4">
      <c r="B5" s="121" t="s">
        <v>83</v>
      </c>
      <c r="C5" s="101"/>
      <c r="D5" s="102"/>
      <c r="E5" s="103"/>
    </row>
    <row r="6" spans="1:7" s="128" customFormat="1" ht="22.8">
      <c r="B6" s="104" t="s">
        <v>84</v>
      </c>
      <c r="C6" s="122"/>
      <c r="D6" s="197" t="s">
        <v>9</v>
      </c>
      <c r="E6" s="105"/>
    </row>
    <row r="7" spans="1:7" s="128" customFormat="1" ht="9" customHeight="1">
      <c r="B7" s="130"/>
      <c r="E7" s="131"/>
    </row>
    <row r="8" spans="1:7" ht="32.4">
      <c r="B8" s="121" t="s">
        <v>85</v>
      </c>
      <c r="C8" s="101"/>
      <c r="D8" s="102"/>
      <c r="E8" s="103"/>
    </row>
    <row r="9" spans="1:7" ht="22.8">
      <c r="B9" s="212" t="s">
        <v>86</v>
      </c>
      <c r="C9" s="122"/>
      <c r="D9" s="124" t="s">
        <v>9</v>
      </c>
      <c r="E9" s="133"/>
    </row>
    <row r="10" spans="1:7" s="128" customFormat="1" ht="9" customHeight="1">
      <c r="B10" s="213"/>
      <c r="C10" s="134"/>
      <c r="D10" s="145"/>
      <c r="E10" s="135"/>
    </row>
    <row r="11" spans="1:7" ht="22.8">
      <c r="B11" s="212" t="s">
        <v>87</v>
      </c>
      <c r="C11" s="132"/>
      <c r="D11" s="124" t="s">
        <v>9</v>
      </c>
      <c r="E11" s="133" t="s">
        <v>88</v>
      </c>
    </row>
    <row r="12" spans="1:7" s="128" customFormat="1" ht="9" customHeight="1">
      <c r="B12" s="213"/>
      <c r="C12" s="134"/>
      <c r="D12" s="145"/>
      <c r="E12" s="135"/>
    </row>
    <row r="13" spans="1:7" ht="22.8">
      <c r="B13" s="212" t="s">
        <v>89</v>
      </c>
      <c r="C13" s="136">
        <f>SUM(C14:C16)</f>
        <v>0</v>
      </c>
      <c r="D13" s="124" t="s">
        <v>9</v>
      </c>
      <c r="E13" s="133" t="s">
        <v>90</v>
      </c>
    </row>
    <row r="14" spans="1:7" s="140" customFormat="1" ht="22.8">
      <c r="A14" s="137"/>
      <c r="B14" s="214" t="s">
        <v>91</v>
      </c>
      <c r="C14" s="138">
        <f>IF(C3="Y",(C9-C11)*0.01%,(C9-C11)*1%)</f>
        <v>0</v>
      </c>
      <c r="D14" s="124" t="s">
        <v>9</v>
      </c>
      <c r="E14" s="139"/>
      <c r="F14" s="137"/>
      <c r="G14" s="137"/>
    </row>
    <row r="15" spans="1:7" s="140" customFormat="1" ht="22.8">
      <c r="A15" s="137"/>
      <c r="B15" s="214" t="s">
        <v>92</v>
      </c>
      <c r="C15" s="138">
        <f>(C9-C11)*0.05%</f>
        <v>0</v>
      </c>
      <c r="D15" s="124" t="s">
        <v>9</v>
      </c>
      <c r="E15" s="139"/>
      <c r="F15" s="137"/>
      <c r="G15" s="137"/>
    </row>
    <row r="16" spans="1:7" s="140" customFormat="1" ht="22.8">
      <c r="A16" s="137"/>
      <c r="B16" s="214" t="s">
        <v>93</v>
      </c>
      <c r="C16" s="138">
        <f>IF(C3="Y",(C9-C11)*0.01%,(C9-C11)*1%)</f>
        <v>0</v>
      </c>
      <c r="D16" s="124" t="s">
        <v>9</v>
      </c>
      <c r="E16" s="139"/>
      <c r="F16" s="137"/>
      <c r="G16" s="137"/>
    </row>
    <row r="17" spans="2:5" s="137" customFormat="1" ht="7.95" customHeight="1">
      <c r="B17" s="215"/>
      <c r="C17" s="203"/>
      <c r="D17" s="145"/>
      <c r="E17" s="204"/>
    </row>
    <row r="18" spans="2:5" ht="22.8">
      <c r="B18" s="212" t="s">
        <v>94</v>
      </c>
      <c r="C18" s="132"/>
      <c r="D18" s="124" t="s">
        <v>9</v>
      </c>
      <c r="E18" s="133" t="s">
        <v>95</v>
      </c>
    </row>
    <row r="19" spans="2:5" ht="24.6">
      <c r="B19" s="216" t="s">
        <v>96</v>
      </c>
      <c r="C19" s="141">
        <f>SUM(C11:C18)</f>
        <v>0</v>
      </c>
      <c r="D19" s="124" t="s">
        <v>9</v>
      </c>
      <c r="E19" s="133"/>
    </row>
    <row r="20" spans="2:5" s="128" customFormat="1" ht="8.4" customHeight="1">
      <c r="B20" s="213"/>
      <c r="C20" s="134"/>
      <c r="D20" s="146"/>
      <c r="E20" s="135"/>
    </row>
    <row r="21" spans="2:5" ht="22.8">
      <c r="B21" s="217" t="s">
        <v>97</v>
      </c>
      <c r="C21" s="142">
        <f>C6-'W2'!C19</f>
        <v>0</v>
      </c>
      <c r="D21" s="147" t="s">
        <v>9</v>
      </c>
      <c r="E21" s="133"/>
    </row>
    <row r="22" spans="2:5" ht="22.8">
      <c r="B22" s="217" t="s">
        <v>98</v>
      </c>
      <c r="C22" s="142">
        <f>C9-C11</f>
        <v>0</v>
      </c>
      <c r="D22" s="147" t="s">
        <v>9</v>
      </c>
      <c r="E22" s="133"/>
    </row>
    <row r="23" spans="2:5" ht="22.8">
      <c r="B23" s="217" t="s">
        <v>99</v>
      </c>
      <c r="C23" s="132"/>
      <c r="D23" s="147" t="s">
        <v>7</v>
      </c>
      <c r="E23" s="133"/>
    </row>
    <row r="24" spans="2:5" ht="22.8">
      <c r="B24" s="217" t="s">
        <v>100</v>
      </c>
      <c r="C24" s="143"/>
      <c r="D24" s="147" t="s">
        <v>5</v>
      </c>
      <c r="E24" s="133"/>
    </row>
    <row r="25" spans="2:5" ht="23.4" thickBot="1">
      <c r="B25" s="218" t="s">
        <v>101</v>
      </c>
      <c r="C25" s="127">
        <f>IFERROR(PMT(C24,C23,-C22,0,0)/12,0)</f>
        <v>0</v>
      </c>
      <c r="D25" s="148" t="s">
        <v>14</v>
      </c>
      <c r="E25" s="144" t="str">
        <f>IF(C25&gt;'W1'!C19,IF(C25&gt;'W1'!C15,"cashflow ไม่พอ","cashflow พอ แต่อัตราส่วนหนี้ต่อรายได้มากกว่าเกณฑ์"),"Okสบายๆ")</f>
        <v>cashflow พอ แต่อัตราส่วนหนี้ต่อรายได้มากกว่าเกณฑ์</v>
      </c>
    </row>
    <row r="26" spans="2:5" s="128" customFormat="1">
      <c r="C26" s="174"/>
    </row>
    <row r="27" spans="2:5" s="128" customFormat="1">
      <c r="C27" s="174"/>
    </row>
    <row r="28" spans="2:5" s="128" customFormat="1"/>
    <row r="29" spans="2:5" s="128" customFormat="1"/>
    <row r="30" spans="2:5" s="128" customFormat="1"/>
    <row r="31" spans="2:5" s="128" customFormat="1"/>
  </sheetData>
  <mergeCells count="1">
    <mergeCell ref="B2:E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5F4A24-A561-4132-81B1-5D130D2C2A03}">
          <x14:formula1>
            <xm:f>Sheet6!$B$1:$B$2</xm:f>
          </x14:formula1>
          <xm:sqref>C3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C556-DD32-4441-A5F5-23E40C6B5658}">
  <sheetPr>
    <tabColor rgb="FF92D050"/>
  </sheetPr>
  <dimension ref="A1:AD54"/>
  <sheetViews>
    <sheetView workbookViewId="0">
      <selection activeCell="D11" sqref="D11"/>
    </sheetView>
  </sheetViews>
  <sheetFormatPr defaultColWidth="8.88671875" defaultRowHeight="16.8"/>
  <cols>
    <col min="1" max="1" width="8.88671875" style="153"/>
    <col min="2" max="2" width="3.109375" style="149" bestFit="1" customWidth="1"/>
    <col min="3" max="3" width="4.6640625" style="149" bestFit="1" customWidth="1"/>
    <col min="4" max="4" width="9.44140625" style="149" bestFit="1" customWidth="1"/>
    <col min="5" max="5" width="12.33203125" style="149" bestFit="1" customWidth="1"/>
    <col min="6" max="6" width="8.44140625" style="149" bestFit="1" customWidth="1"/>
    <col min="7" max="7" width="11.33203125" style="149" bestFit="1" customWidth="1"/>
    <col min="8" max="8" width="12.33203125" style="149" bestFit="1" customWidth="1"/>
    <col min="9" max="9" width="14.5546875" style="149" bestFit="1" customWidth="1"/>
    <col min="10" max="10" width="4.109375" style="153" customWidth="1"/>
    <col min="11" max="11" width="3.109375" style="149" bestFit="1" customWidth="1"/>
    <col min="12" max="12" width="4.6640625" style="149" bestFit="1" customWidth="1"/>
    <col min="13" max="13" width="9.44140625" style="149" bestFit="1" customWidth="1"/>
    <col min="14" max="14" width="12.33203125" style="149" bestFit="1" customWidth="1"/>
    <col min="15" max="15" width="8.44140625" style="149" bestFit="1" customWidth="1"/>
    <col min="16" max="16" width="11.33203125" style="149" bestFit="1" customWidth="1"/>
    <col min="17" max="17" width="12.33203125" style="149" bestFit="1" customWidth="1"/>
    <col min="18" max="18" width="14.5546875" style="149" bestFit="1" customWidth="1"/>
    <col min="19" max="19" width="10.44140625" style="153" bestFit="1" customWidth="1"/>
    <col min="20" max="30" width="8.88671875" style="153"/>
    <col min="31" max="16384" width="8.88671875" style="149"/>
  </cols>
  <sheetData>
    <row r="1" spans="1:30" s="153" customFormat="1"/>
    <row r="2" spans="1:30" ht="32.4" customHeight="1">
      <c r="B2" s="302" t="s">
        <v>102</v>
      </c>
      <c r="C2" s="302"/>
      <c r="D2" s="302"/>
      <c r="E2" s="302"/>
      <c r="F2" s="302"/>
      <c r="G2" s="302"/>
      <c r="H2" s="302"/>
      <c r="I2" s="302"/>
      <c r="J2" s="303" t="str">
        <f>IF(H7&gt;Q7,M4&amp;" "&amp;"เสนอดอกเบี้ยดีกว่า "&amp;"ส่วนต่างดอกเบี้ย "&amp;S2&amp;" บาท",D4&amp;" "&amp;"เสนอดอกเบี้ยดีกว่า "&amp;"ส่วนต่างดอกเบี้ย "&amp;S2&amp;" บาท")</f>
        <v>ธนาคาร สีเหลือง เสนอดอกเบี้ยดีกว่า ส่วนต่างดอกเบี้ย 0 บาท</v>
      </c>
      <c r="K2" s="303"/>
      <c r="L2" s="303"/>
      <c r="M2" s="303"/>
      <c r="N2" s="303"/>
      <c r="O2" s="303"/>
      <c r="P2" s="303"/>
      <c r="Q2" s="303"/>
      <c r="R2" s="303"/>
      <c r="S2" s="251">
        <f>ABS(ROUND(I8-R8,0))</f>
        <v>0</v>
      </c>
    </row>
    <row r="3" spans="1:30" s="153" customFormat="1" ht="17.399999999999999" thickBot="1">
      <c r="T3" s="154"/>
      <c r="U3" s="154"/>
      <c r="V3" s="154"/>
      <c r="W3" s="154"/>
      <c r="X3" s="154"/>
      <c r="Y3" s="154"/>
      <c r="Z3" s="154"/>
    </row>
    <row r="4" spans="1:30" s="153" customFormat="1" ht="18.600000000000001" customHeight="1">
      <c r="D4" s="296" t="s">
        <v>103</v>
      </c>
      <c r="E4" s="297"/>
      <c r="F4" s="297"/>
      <c r="G4" s="167" t="s">
        <v>100</v>
      </c>
      <c r="H4" s="167" t="s">
        <v>104</v>
      </c>
      <c r="I4" s="168" t="s">
        <v>105</v>
      </c>
      <c r="M4" s="298" t="s">
        <v>106</v>
      </c>
      <c r="N4" s="299"/>
      <c r="O4" s="299"/>
      <c r="P4" s="167" t="s">
        <v>100</v>
      </c>
      <c r="Q4" s="167" t="s">
        <v>104</v>
      </c>
      <c r="R4" s="168" t="s">
        <v>105</v>
      </c>
    </row>
    <row r="5" spans="1:30" s="153" customFormat="1" ht="16.95" customHeight="1">
      <c r="D5" s="300" t="s">
        <v>107</v>
      </c>
      <c r="E5" s="301"/>
      <c r="F5" s="301"/>
      <c r="G5" s="249"/>
      <c r="H5" s="169">
        <f>I22</f>
        <v>0</v>
      </c>
      <c r="I5" s="170">
        <f>SUM(G11:G22)</f>
        <v>0</v>
      </c>
      <c r="M5" s="300" t="s">
        <v>107</v>
      </c>
      <c r="N5" s="301"/>
      <c r="O5" s="301"/>
      <c r="P5" s="249"/>
      <c r="Q5" s="169">
        <f>R22</f>
        <v>0</v>
      </c>
      <c r="R5" s="170">
        <f>SUM(P11:P22)</f>
        <v>0</v>
      </c>
    </row>
    <row r="6" spans="1:30" s="153" customFormat="1" ht="16.95" customHeight="1">
      <c r="D6" s="300" t="s">
        <v>108</v>
      </c>
      <c r="E6" s="301"/>
      <c r="F6" s="301"/>
      <c r="G6" s="249"/>
      <c r="H6" s="169">
        <f>I34</f>
        <v>0</v>
      </c>
      <c r="I6" s="170">
        <f>SUM(G23:G34)</f>
        <v>0</v>
      </c>
      <c r="M6" s="300" t="s">
        <v>108</v>
      </c>
      <c r="N6" s="301"/>
      <c r="O6" s="301"/>
      <c r="P6" s="249"/>
      <c r="Q6" s="169">
        <f>R34</f>
        <v>0</v>
      </c>
      <c r="R6" s="170">
        <f>SUM(P23:P34)</f>
        <v>0</v>
      </c>
    </row>
    <row r="7" spans="1:30" s="153" customFormat="1" ht="17.399999999999999" customHeight="1" thickBot="1">
      <c r="D7" s="304" t="s">
        <v>109</v>
      </c>
      <c r="E7" s="305"/>
      <c r="F7" s="305"/>
      <c r="G7" s="171"/>
      <c r="H7" s="172">
        <f>I46</f>
        <v>0</v>
      </c>
      <c r="I7" s="173">
        <f>SUM(G35:G46)</f>
        <v>0</v>
      </c>
      <c r="M7" s="304" t="s">
        <v>109</v>
      </c>
      <c r="N7" s="305"/>
      <c r="O7" s="305"/>
      <c r="P7" s="171"/>
      <c r="Q7" s="172">
        <f>R46</f>
        <v>0</v>
      </c>
      <c r="R7" s="173">
        <f>SUM(P35:P46)</f>
        <v>0</v>
      </c>
    </row>
    <row r="8" spans="1:30" s="153" customFormat="1" ht="20.399999999999999" customHeight="1">
      <c r="I8" s="250">
        <f>SUM(I5:I7)</f>
        <v>0</v>
      </c>
      <c r="R8" s="250">
        <f>SUM(R5:R7)</f>
        <v>0</v>
      </c>
    </row>
    <row r="9" spans="1:30" s="153" customFormat="1">
      <c r="I9" s="169"/>
    </row>
    <row r="10" spans="1:30" s="150" customFormat="1" ht="28.95" customHeight="1">
      <c r="A10" s="154"/>
      <c r="B10" s="166" t="s">
        <v>7</v>
      </c>
      <c r="C10" s="166" t="s">
        <v>110</v>
      </c>
      <c r="D10" s="166" t="s">
        <v>111</v>
      </c>
      <c r="E10" s="166" t="s">
        <v>112</v>
      </c>
      <c r="F10" s="166" t="s">
        <v>105</v>
      </c>
      <c r="G10" s="166" t="s">
        <v>113</v>
      </c>
      <c r="H10" s="166" t="s">
        <v>114</v>
      </c>
      <c r="I10" s="166" t="s">
        <v>104</v>
      </c>
      <c r="J10" s="154"/>
      <c r="K10" s="166" t="s">
        <v>7</v>
      </c>
      <c r="L10" s="166" t="s">
        <v>110</v>
      </c>
      <c r="M10" s="166" t="s">
        <v>111</v>
      </c>
      <c r="N10" s="166" t="s">
        <v>112</v>
      </c>
      <c r="O10" s="166" t="s">
        <v>105</v>
      </c>
      <c r="P10" s="166" t="s">
        <v>113</v>
      </c>
      <c r="Q10" s="166" t="s">
        <v>114</v>
      </c>
      <c r="R10" s="166" t="s">
        <v>104</v>
      </c>
      <c r="S10" s="154"/>
      <c r="T10" s="153"/>
      <c r="U10" s="153"/>
      <c r="V10" s="153"/>
      <c r="W10" s="153"/>
      <c r="X10" s="153"/>
      <c r="Y10" s="153"/>
      <c r="Z10" s="153"/>
      <c r="AA10" s="154"/>
      <c r="AB10" s="154"/>
      <c r="AC10" s="154"/>
      <c r="AD10" s="154"/>
    </row>
    <row r="11" spans="1:30" ht="17.399999999999999">
      <c r="B11" s="155">
        <v>1</v>
      </c>
      <c r="C11" s="156">
        <v>1</v>
      </c>
      <c r="D11" s="157"/>
      <c r="E11" s="157"/>
      <c r="F11" s="152">
        <f>G5</f>
        <v>0</v>
      </c>
      <c r="G11" s="158">
        <f t="shared" ref="G11:G46" si="0">E11*F11/12</f>
        <v>0</v>
      </c>
      <c r="H11" s="158">
        <f t="shared" ref="H11:H46" si="1">D11-G11</f>
        <v>0</v>
      </c>
      <c r="I11" s="158">
        <f t="shared" ref="I11:I46" si="2">E11-H11</f>
        <v>0</v>
      </c>
      <c r="K11" s="155">
        <v>1</v>
      </c>
      <c r="L11" s="156">
        <v>1</v>
      </c>
      <c r="M11" s="158">
        <f>D11</f>
        <v>0</v>
      </c>
      <c r="N11" s="158">
        <f>E11</f>
        <v>0</v>
      </c>
      <c r="O11" s="152">
        <f>P5</f>
        <v>0</v>
      </c>
      <c r="P11" s="158">
        <f t="shared" ref="P11:P46" si="3">N11*O11/12</f>
        <v>0</v>
      </c>
      <c r="Q11" s="158">
        <f t="shared" ref="Q11:Q46" si="4">M11-P11</f>
        <v>0</v>
      </c>
      <c r="R11" s="158">
        <f t="shared" ref="R11:R46" si="5">N11-Q11</f>
        <v>0</v>
      </c>
    </row>
    <row r="12" spans="1:30" ht="17.399999999999999">
      <c r="B12" s="155">
        <v>1</v>
      </c>
      <c r="C12" s="156">
        <f t="shared" ref="C12:C46" si="6">C11+1</f>
        <v>2</v>
      </c>
      <c r="D12" s="158">
        <f>D11</f>
        <v>0</v>
      </c>
      <c r="E12" s="158">
        <f t="shared" ref="E12:E46" si="7">I11</f>
        <v>0</v>
      </c>
      <c r="F12" s="152">
        <f>F11</f>
        <v>0</v>
      </c>
      <c r="G12" s="158">
        <f t="shared" si="0"/>
        <v>0</v>
      </c>
      <c r="H12" s="158">
        <f t="shared" si="1"/>
        <v>0</v>
      </c>
      <c r="I12" s="158">
        <f t="shared" si="2"/>
        <v>0</v>
      </c>
      <c r="K12" s="155">
        <v>1</v>
      </c>
      <c r="L12" s="156">
        <f t="shared" ref="L12:L46" si="8">L11+1</f>
        <v>2</v>
      </c>
      <c r="M12" s="158">
        <f>M11</f>
        <v>0</v>
      </c>
      <c r="N12" s="158">
        <f t="shared" ref="N12:N46" si="9">R11</f>
        <v>0</v>
      </c>
      <c r="O12" s="152">
        <f>O11</f>
        <v>0</v>
      </c>
      <c r="P12" s="158">
        <f t="shared" si="3"/>
        <v>0</v>
      </c>
      <c r="Q12" s="158">
        <f t="shared" si="4"/>
        <v>0</v>
      </c>
      <c r="R12" s="158">
        <f t="shared" si="5"/>
        <v>0</v>
      </c>
    </row>
    <row r="13" spans="1:30" ht="17.399999999999999">
      <c r="B13" s="155">
        <v>1</v>
      </c>
      <c r="C13" s="156">
        <f t="shared" si="6"/>
        <v>3</v>
      </c>
      <c r="D13" s="158">
        <f t="shared" ref="D13:D46" si="10">D12</f>
        <v>0</v>
      </c>
      <c r="E13" s="158">
        <f t="shared" si="7"/>
        <v>0</v>
      </c>
      <c r="F13" s="152">
        <f t="shared" ref="F13:F22" si="11">F12</f>
        <v>0</v>
      </c>
      <c r="G13" s="158">
        <f t="shared" si="0"/>
        <v>0</v>
      </c>
      <c r="H13" s="158">
        <f t="shared" si="1"/>
        <v>0</v>
      </c>
      <c r="I13" s="158">
        <f t="shared" si="2"/>
        <v>0</v>
      </c>
      <c r="K13" s="155">
        <v>1</v>
      </c>
      <c r="L13" s="156">
        <f t="shared" si="8"/>
        <v>3</v>
      </c>
      <c r="M13" s="158">
        <f t="shared" ref="M13:M46" si="12">M12</f>
        <v>0</v>
      </c>
      <c r="N13" s="158">
        <f t="shared" si="9"/>
        <v>0</v>
      </c>
      <c r="O13" s="152">
        <f t="shared" ref="O13:O22" si="13">O12</f>
        <v>0</v>
      </c>
      <c r="P13" s="158">
        <f t="shared" si="3"/>
        <v>0</v>
      </c>
      <c r="Q13" s="158">
        <f t="shared" si="4"/>
        <v>0</v>
      </c>
      <c r="R13" s="158">
        <f t="shared" si="5"/>
        <v>0</v>
      </c>
    </row>
    <row r="14" spans="1:30" ht="17.399999999999999">
      <c r="B14" s="155">
        <v>1</v>
      </c>
      <c r="C14" s="156">
        <f t="shared" si="6"/>
        <v>4</v>
      </c>
      <c r="D14" s="158">
        <f t="shared" si="10"/>
        <v>0</v>
      </c>
      <c r="E14" s="158">
        <f t="shared" si="7"/>
        <v>0</v>
      </c>
      <c r="F14" s="152">
        <f t="shared" si="11"/>
        <v>0</v>
      </c>
      <c r="G14" s="158">
        <f t="shared" si="0"/>
        <v>0</v>
      </c>
      <c r="H14" s="158">
        <f t="shared" si="1"/>
        <v>0</v>
      </c>
      <c r="I14" s="158">
        <f t="shared" si="2"/>
        <v>0</v>
      </c>
      <c r="K14" s="155">
        <v>1</v>
      </c>
      <c r="L14" s="156">
        <f t="shared" si="8"/>
        <v>4</v>
      </c>
      <c r="M14" s="158">
        <f t="shared" si="12"/>
        <v>0</v>
      </c>
      <c r="N14" s="158">
        <f t="shared" si="9"/>
        <v>0</v>
      </c>
      <c r="O14" s="152">
        <f t="shared" si="13"/>
        <v>0</v>
      </c>
      <c r="P14" s="158">
        <f t="shared" si="3"/>
        <v>0</v>
      </c>
      <c r="Q14" s="158">
        <f t="shared" si="4"/>
        <v>0</v>
      </c>
      <c r="R14" s="158">
        <f t="shared" si="5"/>
        <v>0</v>
      </c>
    </row>
    <row r="15" spans="1:30" ht="17.399999999999999">
      <c r="B15" s="155">
        <v>1</v>
      </c>
      <c r="C15" s="156">
        <f t="shared" si="6"/>
        <v>5</v>
      </c>
      <c r="D15" s="158">
        <f t="shared" si="10"/>
        <v>0</v>
      </c>
      <c r="E15" s="158">
        <f t="shared" si="7"/>
        <v>0</v>
      </c>
      <c r="F15" s="152">
        <f t="shared" si="11"/>
        <v>0</v>
      </c>
      <c r="G15" s="158">
        <f t="shared" si="0"/>
        <v>0</v>
      </c>
      <c r="H15" s="158">
        <f t="shared" si="1"/>
        <v>0</v>
      </c>
      <c r="I15" s="158">
        <f t="shared" si="2"/>
        <v>0</v>
      </c>
      <c r="K15" s="155">
        <v>1</v>
      </c>
      <c r="L15" s="156">
        <f t="shared" si="8"/>
        <v>5</v>
      </c>
      <c r="M15" s="158">
        <f t="shared" si="12"/>
        <v>0</v>
      </c>
      <c r="N15" s="158">
        <f t="shared" si="9"/>
        <v>0</v>
      </c>
      <c r="O15" s="152">
        <f t="shared" si="13"/>
        <v>0</v>
      </c>
      <c r="P15" s="158">
        <f t="shared" si="3"/>
        <v>0</v>
      </c>
      <c r="Q15" s="158">
        <f t="shared" si="4"/>
        <v>0</v>
      </c>
      <c r="R15" s="158">
        <f t="shared" si="5"/>
        <v>0</v>
      </c>
    </row>
    <row r="16" spans="1:30" ht="17.399999999999999">
      <c r="B16" s="155">
        <v>1</v>
      </c>
      <c r="C16" s="156">
        <f t="shared" si="6"/>
        <v>6</v>
      </c>
      <c r="D16" s="158">
        <f t="shared" si="10"/>
        <v>0</v>
      </c>
      <c r="E16" s="158">
        <f t="shared" si="7"/>
        <v>0</v>
      </c>
      <c r="F16" s="152">
        <f t="shared" si="11"/>
        <v>0</v>
      </c>
      <c r="G16" s="158">
        <f t="shared" si="0"/>
        <v>0</v>
      </c>
      <c r="H16" s="158">
        <f t="shared" si="1"/>
        <v>0</v>
      </c>
      <c r="I16" s="158">
        <f t="shared" si="2"/>
        <v>0</v>
      </c>
      <c r="K16" s="155">
        <v>1</v>
      </c>
      <c r="L16" s="156">
        <f t="shared" si="8"/>
        <v>6</v>
      </c>
      <c r="M16" s="158">
        <f t="shared" si="12"/>
        <v>0</v>
      </c>
      <c r="N16" s="158">
        <f t="shared" si="9"/>
        <v>0</v>
      </c>
      <c r="O16" s="152">
        <f t="shared" si="13"/>
        <v>0</v>
      </c>
      <c r="P16" s="158">
        <f t="shared" si="3"/>
        <v>0</v>
      </c>
      <c r="Q16" s="158">
        <f t="shared" si="4"/>
        <v>0</v>
      </c>
      <c r="R16" s="158">
        <f t="shared" si="5"/>
        <v>0</v>
      </c>
    </row>
    <row r="17" spans="2:18" ht="17.399999999999999">
      <c r="B17" s="155">
        <v>1</v>
      </c>
      <c r="C17" s="156">
        <f t="shared" si="6"/>
        <v>7</v>
      </c>
      <c r="D17" s="158">
        <f t="shared" si="10"/>
        <v>0</v>
      </c>
      <c r="E17" s="158">
        <f t="shared" si="7"/>
        <v>0</v>
      </c>
      <c r="F17" s="152">
        <f t="shared" si="11"/>
        <v>0</v>
      </c>
      <c r="G17" s="158">
        <f t="shared" si="0"/>
        <v>0</v>
      </c>
      <c r="H17" s="158">
        <f t="shared" si="1"/>
        <v>0</v>
      </c>
      <c r="I17" s="158">
        <f t="shared" si="2"/>
        <v>0</v>
      </c>
      <c r="K17" s="155">
        <v>1</v>
      </c>
      <c r="L17" s="156">
        <f t="shared" si="8"/>
        <v>7</v>
      </c>
      <c r="M17" s="158">
        <f t="shared" si="12"/>
        <v>0</v>
      </c>
      <c r="N17" s="158">
        <f t="shared" si="9"/>
        <v>0</v>
      </c>
      <c r="O17" s="152">
        <f t="shared" si="13"/>
        <v>0</v>
      </c>
      <c r="P17" s="158">
        <f t="shared" si="3"/>
        <v>0</v>
      </c>
      <c r="Q17" s="158">
        <f t="shared" si="4"/>
        <v>0</v>
      </c>
      <c r="R17" s="158">
        <f t="shared" si="5"/>
        <v>0</v>
      </c>
    </row>
    <row r="18" spans="2:18" ht="17.399999999999999">
      <c r="B18" s="155">
        <v>1</v>
      </c>
      <c r="C18" s="156">
        <f t="shared" si="6"/>
        <v>8</v>
      </c>
      <c r="D18" s="158">
        <f t="shared" si="10"/>
        <v>0</v>
      </c>
      <c r="E18" s="158">
        <f t="shared" si="7"/>
        <v>0</v>
      </c>
      <c r="F18" s="152">
        <f t="shared" si="11"/>
        <v>0</v>
      </c>
      <c r="G18" s="158">
        <f t="shared" si="0"/>
        <v>0</v>
      </c>
      <c r="H18" s="158">
        <f t="shared" si="1"/>
        <v>0</v>
      </c>
      <c r="I18" s="158">
        <f t="shared" si="2"/>
        <v>0</v>
      </c>
      <c r="K18" s="155">
        <v>1</v>
      </c>
      <c r="L18" s="156">
        <f t="shared" si="8"/>
        <v>8</v>
      </c>
      <c r="M18" s="158">
        <f t="shared" si="12"/>
        <v>0</v>
      </c>
      <c r="N18" s="158">
        <f t="shared" si="9"/>
        <v>0</v>
      </c>
      <c r="O18" s="152">
        <f t="shared" si="13"/>
        <v>0</v>
      </c>
      <c r="P18" s="158">
        <f t="shared" si="3"/>
        <v>0</v>
      </c>
      <c r="Q18" s="158">
        <f t="shared" si="4"/>
        <v>0</v>
      </c>
      <c r="R18" s="158">
        <f t="shared" si="5"/>
        <v>0</v>
      </c>
    </row>
    <row r="19" spans="2:18" ht="17.399999999999999">
      <c r="B19" s="155">
        <v>1</v>
      </c>
      <c r="C19" s="156">
        <f t="shared" si="6"/>
        <v>9</v>
      </c>
      <c r="D19" s="158">
        <f t="shared" si="10"/>
        <v>0</v>
      </c>
      <c r="E19" s="158">
        <f t="shared" si="7"/>
        <v>0</v>
      </c>
      <c r="F19" s="152">
        <f t="shared" si="11"/>
        <v>0</v>
      </c>
      <c r="G19" s="158">
        <f t="shared" si="0"/>
        <v>0</v>
      </c>
      <c r="H19" s="158">
        <f t="shared" si="1"/>
        <v>0</v>
      </c>
      <c r="I19" s="158">
        <f t="shared" si="2"/>
        <v>0</v>
      </c>
      <c r="K19" s="155">
        <v>1</v>
      </c>
      <c r="L19" s="156">
        <f t="shared" si="8"/>
        <v>9</v>
      </c>
      <c r="M19" s="158">
        <f t="shared" si="12"/>
        <v>0</v>
      </c>
      <c r="N19" s="158">
        <f t="shared" si="9"/>
        <v>0</v>
      </c>
      <c r="O19" s="152">
        <f t="shared" si="13"/>
        <v>0</v>
      </c>
      <c r="P19" s="158">
        <f t="shared" si="3"/>
        <v>0</v>
      </c>
      <c r="Q19" s="158">
        <f t="shared" si="4"/>
        <v>0</v>
      </c>
      <c r="R19" s="158">
        <f t="shared" si="5"/>
        <v>0</v>
      </c>
    </row>
    <row r="20" spans="2:18" ht="17.399999999999999">
      <c r="B20" s="155">
        <v>1</v>
      </c>
      <c r="C20" s="156">
        <f t="shared" si="6"/>
        <v>10</v>
      </c>
      <c r="D20" s="158">
        <f t="shared" si="10"/>
        <v>0</v>
      </c>
      <c r="E20" s="158">
        <f t="shared" si="7"/>
        <v>0</v>
      </c>
      <c r="F20" s="152">
        <f t="shared" si="11"/>
        <v>0</v>
      </c>
      <c r="G20" s="158">
        <f t="shared" si="0"/>
        <v>0</v>
      </c>
      <c r="H20" s="158">
        <f t="shared" si="1"/>
        <v>0</v>
      </c>
      <c r="I20" s="158">
        <f t="shared" si="2"/>
        <v>0</v>
      </c>
      <c r="K20" s="155">
        <v>1</v>
      </c>
      <c r="L20" s="156">
        <f t="shared" si="8"/>
        <v>10</v>
      </c>
      <c r="M20" s="158">
        <f t="shared" si="12"/>
        <v>0</v>
      </c>
      <c r="N20" s="158">
        <f t="shared" si="9"/>
        <v>0</v>
      </c>
      <c r="O20" s="152">
        <f t="shared" si="13"/>
        <v>0</v>
      </c>
      <c r="P20" s="158">
        <f t="shared" si="3"/>
        <v>0</v>
      </c>
      <c r="Q20" s="158">
        <f t="shared" si="4"/>
        <v>0</v>
      </c>
      <c r="R20" s="158">
        <f t="shared" si="5"/>
        <v>0</v>
      </c>
    </row>
    <row r="21" spans="2:18" ht="17.399999999999999">
      <c r="B21" s="155">
        <v>1</v>
      </c>
      <c r="C21" s="156">
        <f t="shared" si="6"/>
        <v>11</v>
      </c>
      <c r="D21" s="158">
        <f t="shared" si="10"/>
        <v>0</v>
      </c>
      <c r="E21" s="158">
        <f t="shared" si="7"/>
        <v>0</v>
      </c>
      <c r="F21" s="152">
        <f t="shared" si="11"/>
        <v>0</v>
      </c>
      <c r="G21" s="158">
        <f t="shared" si="0"/>
        <v>0</v>
      </c>
      <c r="H21" s="158">
        <f t="shared" si="1"/>
        <v>0</v>
      </c>
      <c r="I21" s="158">
        <f t="shared" si="2"/>
        <v>0</v>
      </c>
      <c r="K21" s="155">
        <v>1</v>
      </c>
      <c r="L21" s="156">
        <f t="shared" si="8"/>
        <v>11</v>
      </c>
      <c r="M21" s="158">
        <f t="shared" si="12"/>
        <v>0</v>
      </c>
      <c r="N21" s="158">
        <f t="shared" si="9"/>
        <v>0</v>
      </c>
      <c r="O21" s="152">
        <f t="shared" si="13"/>
        <v>0</v>
      </c>
      <c r="P21" s="158">
        <f t="shared" si="3"/>
        <v>0</v>
      </c>
      <c r="Q21" s="158">
        <f t="shared" si="4"/>
        <v>0</v>
      </c>
      <c r="R21" s="158">
        <f t="shared" si="5"/>
        <v>0</v>
      </c>
    </row>
    <row r="22" spans="2:18" ht="17.399999999999999">
      <c r="B22" s="155">
        <v>1</v>
      </c>
      <c r="C22" s="156">
        <f t="shared" si="6"/>
        <v>12</v>
      </c>
      <c r="D22" s="158">
        <f t="shared" si="10"/>
        <v>0</v>
      </c>
      <c r="E22" s="158">
        <f t="shared" si="7"/>
        <v>0</v>
      </c>
      <c r="F22" s="152">
        <f t="shared" si="11"/>
        <v>0</v>
      </c>
      <c r="G22" s="158">
        <f t="shared" si="0"/>
        <v>0</v>
      </c>
      <c r="H22" s="158">
        <f t="shared" si="1"/>
        <v>0</v>
      </c>
      <c r="I22" s="158">
        <f t="shared" si="2"/>
        <v>0</v>
      </c>
      <c r="K22" s="155">
        <v>1</v>
      </c>
      <c r="L22" s="156">
        <f t="shared" si="8"/>
        <v>12</v>
      </c>
      <c r="M22" s="158">
        <f t="shared" si="12"/>
        <v>0</v>
      </c>
      <c r="N22" s="158">
        <f t="shared" si="9"/>
        <v>0</v>
      </c>
      <c r="O22" s="152">
        <f t="shared" si="13"/>
        <v>0</v>
      </c>
      <c r="P22" s="158">
        <f t="shared" si="3"/>
        <v>0</v>
      </c>
      <c r="Q22" s="158">
        <f t="shared" si="4"/>
        <v>0</v>
      </c>
      <c r="R22" s="158">
        <f t="shared" si="5"/>
        <v>0</v>
      </c>
    </row>
    <row r="23" spans="2:18" ht="18">
      <c r="B23" s="162">
        <v>2</v>
      </c>
      <c r="C23" s="163">
        <f t="shared" si="6"/>
        <v>13</v>
      </c>
      <c r="D23" s="164">
        <f t="shared" si="10"/>
        <v>0</v>
      </c>
      <c r="E23" s="164">
        <f t="shared" si="7"/>
        <v>0</v>
      </c>
      <c r="F23" s="165">
        <f>G6</f>
        <v>0</v>
      </c>
      <c r="G23" s="164">
        <f t="shared" si="0"/>
        <v>0</v>
      </c>
      <c r="H23" s="164">
        <f t="shared" si="1"/>
        <v>0</v>
      </c>
      <c r="I23" s="164">
        <f t="shared" si="2"/>
        <v>0</v>
      </c>
      <c r="K23" s="162">
        <v>2</v>
      </c>
      <c r="L23" s="163">
        <f t="shared" si="8"/>
        <v>13</v>
      </c>
      <c r="M23" s="164">
        <f t="shared" si="12"/>
        <v>0</v>
      </c>
      <c r="N23" s="164">
        <f t="shared" si="9"/>
        <v>0</v>
      </c>
      <c r="O23" s="165">
        <f>P6</f>
        <v>0</v>
      </c>
      <c r="P23" s="164">
        <f t="shared" si="3"/>
        <v>0</v>
      </c>
      <c r="Q23" s="164">
        <f t="shared" si="4"/>
        <v>0</v>
      </c>
      <c r="R23" s="164">
        <f t="shared" si="5"/>
        <v>0</v>
      </c>
    </row>
    <row r="24" spans="2:18" ht="18">
      <c r="B24" s="162">
        <v>2</v>
      </c>
      <c r="C24" s="163">
        <f t="shared" si="6"/>
        <v>14</v>
      </c>
      <c r="D24" s="164">
        <f t="shared" si="10"/>
        <v>0</v>
      </c>
      <c r="E24" s="164">
        <f t="shared" si="7"/>
        <v>0</v>
      </c>
      <c r="F24" s="165">
        <f>F23</f>
        <v>0</v>
      </c>
      <c r="G24" s="164">
        <f t="shared" si="0"/>
        <v>0</v>
      </c>
      <c r="H24" s="164">
        <f t="shared" si="1"/>
        <v>0</v>
      </c>
      <c r="I24" s="164">
        <f t="shared" si="2"/>
        <v>0</v>
      </c>
      <c r="K24" s="162">
        <v>2</v>
      </c>
      <c r="L24" s="163">
        <f t="shared" si="8"/>
        <v>14</v>
      </c>
      <c r="M24" s="164">
        <f t="shared" si="12"/>
        <v>0</v>
      </c>
      <c r="N24" s="164">
        <f t="shared" si="9"/>
        <v>0</v>
      </c>
      <c r="O24" s="165">
        <f>O23</f>
        <v>0</v>
      </c>
      <c r="P24" s="164">
        <f t="shared" si="3"/>
        <v>0</v>
      </c>
      <c r="Q24" s="164">
        <f t="shared" si="4"/>
        <v>0</v>
      </c>
      <c r="R24" s="164">
        <f t="shared" si="5"/>
        <v>0</v>
      </c>
    </row>
    <row r="25" spans="2:18" ht="18">
      <c r="B25" s="162">
        <v>2</v>
      </c>
      <c r="C25" s="163">
        <f t="shared" si="6"/>
        <v>15</v>
      </c>
      <c r="D25" s="164">
        <f t="shared" si="10"/>
        <v>0</v>
      </c>
      <c r="E25" s="164">
        <f t="shared" si="7"/>
        <v>0</v>
      </c>
      <c r="F25" s="165">
        <f t="shared" ref="F25:F34" si="14">F24</f>
        <v>0</v>
      </c>
      <c r="G25" s="164">
        <f t="shared" si="0"/>
        <v>0</v>
      </c>
      <c r="H25" s="164">
        <f t="shared" si="1"/>
        <v>0</v>
      </c>
      <c r="I25" s="164">
        <f t="shared" si="2"/>
        <v>0</v>
      </c>
      <c r="K25" s="162">
        <v>2</v>
      </c>
      <c r="L25" s="163">
        <f t="shared" si="8"/>
        <v>15</v>
      </c>
      <c r="M25" s="164">
        <f t="shared" si="12"/>
        <v>0</v>
      </c>
      <c r="N25" s="164">
        <f t="shared" si="9"/>
        <v>0</v>
      </c>
      <c r="O25" s="165">
        <f t="shared" ref="O25:O34" si="15">O24</f>
        <v>0</v>
      </c>
      <c r="P25" s="164">
        <f t="shared" si="3"/>
        <v>0</v>
      </c>
      <c r="Q25" s="164">
        <f t="shared" si="4"/>
        <v>0</v>
      </c>
      <c r="R25" s="164">
        <f t="shared" si="5"/>
        <v>0</v>
      </c>
    </row>
    <row r="26" spans="2:18" ht="18">
      <c r="B26" s="162">
        <v>2</v>
      </c>
      <c r="C26" s="163">
        <f t="shared" si="6"/>
        <v>16</v>
      </c>
      <c r="D26" s="164">
        <f t="shared" si="10"/>
        <v>0</v>
      </c>
      <c r="E26" s="164">
        <f t="shared" si="7"/>
        <v>0</v>
      </c>
      <c r="F26" s="165">
        <f t="shared" si="14"/>
        <v>0</v>
      </c>
      <c r="G26" s="164">
        <f t="shared" si="0"/>
        <v>0</v>
      </c>
      <c r="H26" s="164">
        <f t="shared" si="1"/>
        <v>0</v>
      </c>
      <c r="I26" s="164">
        <f t="shared" si="2"/>
        <v>0</v>
      </c>
      <c r="K26" s="162">
        <v>2</v>
      </c>
      <c r="L26" s="163">
        <f t="shared" si="8"/>
        <v>16</v>
      </c>
      <c r="M26" s="164">
        <f t="shared" si="12"/>
        <v>0</v>
      </c>
      <c r="N26" s="164">
        <f t="shared" si="9"/>
        <v>0</v>
      </c>
      <c r="O26" s="165">
        <f t="shared" si="15"/>
        <v>0</v>
      </c>
      <c r="P26" s="164">
        <f t="shared" si="3"/>
        <v>0</v>
      </c>
      <c r="Q26" s="164">
        <f t="shared" si="4"/>
        <v>0</v>
      </c>
      <c r="R26" s="164">
        <f t="shared" si="5"/>
        <v>0</v>
      </c>
    </row>
    <row r="27" spans="2:18" ht="18">
      <c r="B27" s="162">
        <v>2</v>
      </c>
      <c r="C27" s="163">
        <f t="shared" si="6"/>
        <v>17</v>
      </c>
      <c r="D27" s="164">
        <f t="shared" si="10"/>
        <v>0</v>
      </c>
      <c r="E27" s="164">
        <f t="shared" si="7"/>
        <v>0</v>
      </c>
      <c r="F27" s="165">
        <f t="shared" si="14"/>
        <v>0</v>
      </c>
      <c r="G27" s="164">
        <f t="shared" si="0"/>
        <v>0</v>
      </c>
      <c r="H27" s="164">
        <f t="shared" si="1"/>
        <v>0</v>
      </c>
      <c r="I27" s="164">
        <f t="shared" si="2"/>
        <v>0</v>
      </c>
      <c r="K27" s="162">
        <v>2</v>
      </c>
      <c r="L27" s="163">
        <f t="shared" si="8"/>
        <v>17</v>
      </c>
      <c r="M27" s="164">
        <f t="shared" si="12"/>
        <v>0</v>
      </c>
      <c r="N27" s="164">
        <f t="shared" si="9"/>
        <v>0</v>
      </c>
      <c r="O27" s="165">
        <f t="shared" si="15"/>
        <v>0</v>
      </c>
      <c r="P27" s="164">
        <f t="shared" si="3"/>
        <v>0</v>
      </c>
      <c r="Q27" s="164">
        <f t="shared" si="4"/>
        <v>0</v>
      </c>
      <c r="R27" s="164">
        <f t="shared" si="5"/>
        <v>0</v>
      </c>
    </row>
    <row r="28" spans="2:18" ht="18">
      <c r="B28" s="162">
        <v>2</v>
      </c>
      <c r="C28" s="163">
        <f t="shared" si="6"/>
        <v>18</v>
      </c>
      <c r="D28" s="164">
        <f t="shared" si="10"/>
        <v>0</v>
      </c>
      <c r="E28" s="164">
        <f t="shared" si="7"/>
        <v>0</v>
      </c>
      <c r="F28" s="165">
        <f t="shared" si="14"/>
        <v>0</v>
      </c>
      <c r="G28" s="164">
        <f t="shared" si="0"/>
        <v>0</v>
      </c>
      <c r="H28" s="164">
        <f t="shared" si="1"/>
        <v>0</v>
      </c>
      <c r="I28" s="164">
        <f t="shared" si="2"/>
        <v>0</v>
      </c>
      <c r="K28" s="162">
        <v>2</v>
      </c>
      <c r="L28" s="163">
        <f t="shared" si="8"/>
        <v>18</v>
      </c>
      <c r="M28" s="164">
        <f t="shared" si="12"/>
        <v>0</v>
      </c>
      <c r="N28" s="164">
        <f t="shared" si="9"/>
        <v>0</v>
      </c>
      <c r="O28" s="165">
        <f t="shared" si="15"/>
        <v>0</v>
      </c>
      <c r="P28" s="164">
        <f t="shared" si="3"/>
        <v>0</v>
      </c>
      <c r="Q28" s="164">
        <f t="shared" si="4"/>
        <v>0</v>
      </c>
      <c r="R28" s="164">
        <f t="shared" si="5"/>
        <v>0</v>
      </c>
    </row>
    <row r="29" spans="2:18" ht="18">
      <c r="B29" s="162">
        <v>2</v>
      </c>
      <c r="C29" s="163">
        <f t="shared" si="6"/>
        <v>19</v>
      </c>
      <c r="D29" s="164">
        <f t="shared" si="10"/>
        <v>0</v>
      </c>
      <c r="E29" s="164">
        <f t="shared" si="7"/>
        <v>0</v>
      </c>
      <c r="F29" s="165">
        <f t="shared" si="14"/>
        <v>0</v>
      </c>
      <c r="G29" s="164">
        <f t="shared" si="0"/>
        <v>0</v>
      </c>
      <c r="H29" s="164">
        <f t="shared" si="1"/>
        <v>0</v>
      </c>
      <c r="I29" s="164">
        <f t="shared" si="2"/>
        <v>0</v>
      </c>
      <c r="K29" s="162">
        <v>2</v>
      </c>
      <c r="L29" s="163">
        <f t="shared" si="8"/>
        <v>19</v>
      </c>
      <c r="M29" s="164">
        <f t="shared" si="12"/>
        <v>0</v>
      </c>
      <c r="N29" s="164">
        <f t="shared" si="9"/>
        <v>0</v>
      </c>
      <c r="O29" s="165">
        <f t="shared" si="15"/>
        <v>0</v>
      </c>
      <c r="P29" s="164">
        <f t="shared" si="3"/>
        <v>0</v>
      </c>
      <c r="Q29" s="164">
        <f t="shared" si="4"/>
        <v>0</v>
      </c>
      <c r="R29" s="164">
        <f t="shared" si="5"/>
        <v>0</v>
      </c>
    </row>
    <row r="30" spans="2:18" ht="18">
      <c r="B30" s="162">
        <v>2</v>
      </c>
      <c r="C30" s="163">
        <f t="shared" si="6"/>
        <v>20</v>
      </c>
      <c r="D30" s="164">
        <f t="shared" si="10"/>
        <v>0</v>
      </c>
      <c r="E30" s="164">
        <f t="shared" si="7"/>
        <v>0</v>
      </c>
      <c r="F30" s="165">
        <f t="shared" si="14"/>
        <v>0</v>
      </c>
      <c r="G30" s="164">
        <f t="shared" si="0"/>
        <v>0</v>
      </c>
      <c r="H30" s="164">
        <f t="shared" si="1"/>
        <v>0</v>
      </c>
      <c r="I30" s="164">
        <f t="shared" si="2"/>
        <v>0</v>
      </c>
      <c r="K30" s="162">
        <v>2</v>
      </c>
      <c r="L30" s="163">
        <f t="shared" si="8"/>
        <v>20</v>
      </c>
      <c r="M30" s="164">
        <f t="shared" si="12"/>
        <v>0</v>
      </c>
      <c r="N30" s="164">
        <f t="shared" si="9"/>
        <v>0</v>
      </c>
      <c r="O30" s="165">
        <f t="shared" si="15"/>
        <v>0</v>
      </c>
      <c r="P30" s="164">
        <f t="shared" si="3"/>
        <v>0</v>
      </c>
      <c r="Q30" s="164">
        <f t="shared" si="4"/>
        <v>0</v>
      </c>
      <c r="R30" s="164">
        <f t="shared" si="5"/>
        <v>0</v>
      </c>
    </row>
    <row r="31" spans="2:18" ht="18">
      <c r="B31" s="162">
        <v>2</v>
      </c>
      <c r="C31" s="163">
        <f t="shared" si="6"/>
        <v>21</v>
      </c>
      <c r="D31" s="164">
        <f t="shared" si="10"/>
        <v>0</v>
      </c>
      <c r="E31" s="164">
        <f t="shared" si="7"/>
        <v>0</v>
      </c>
      <c r="F31" s="165">
        <f t="shared" si="14"/>
        <v>0</v>
      </c>
      <c r="G31" s="164">
        <f t="shared" si="0"/>
        <v>0</v>
      </c>
      <c r="H31" s="164">
        <f t="shared" si="1"/>
        <v>0</v>
      </c>
      <c r="I31" s="164">
        <f t="shared" si="2"/>
        <v>0</v>
      </c>
      <c r="K31" s="162">
        <v>2</v>
      </c>
      <c r="L31" s="163">
        <f t="shared" si="8"/>
        <v>21</v>
      </c>
      <c r="M31" s="164">
        <f t="shared" si="12"/>
        <v>0</v>
      </c>
      <c r="N31" s="164">
        <f t="shared" si="9"/>
        <v>0</v>
      </c>
      <c r="O31" s="165">
        <f t="shared" si="15"/>
        <v>0</v>
      </c>
      <c r="P31" s="164">
        <f t="shared" si="3"/>
        <v>0</v>
      </c>
      <c r="Q31" s="164">
        <f t="shared" si="4"/>
        <v>0</v>
      </c>
      <c r="R31" s="164">
        <f t="shared" si="5"/>
        <v>0</v>
      </c>
    </row>
    <row r="32" spans="2:18" ht="18">
      <c r="B32" s="162">
        <v>2</v>
      </c>
      <c r="C32" s="163">
        <f t="shared" si="6"/>
        <v>22</v>
      </c>
      <c r="D32" s="164">
        <f t="shared" si="10"/>
        <v>0</v>
      </c>
      <c r="E32" s="164">
        <f t="shared" si="7"/>
        <v>0</v>
      </c>
      <c r="F32" s="165">
        <f t="shared" si="14"/>
        <v>0</v>
      </c>
      <c r="G32" s="164">
        <f t="shared" si="0"/>
        <v>0</v>
      </c>
      <c r="H32" s="164">
        <f t="shared" si="1"/>
        <v>0</v>
      </c>
      <c r="I32" s="164">
        <f t="shared" si="2"/>
        <v>0</v>
      </c>
      <c r="K32" s="162">
        <v>2</v>
      </c>
      <c r="L32" s="163">
        <f t="shared" si="8"/>
        <v>22</v>
      </c>
      <c r="M32" s="164">
        <f t="shared" si="12"/>
        <v>0</v>
      </c>
      <c r="N32" s="164">
        <f t="shared" si="9"/>
        <v>0</v>
      </c>
      <c r="O32" s="165">
        <f t="shared" si="15"/>
        <v>0</v>
      </c>
      <c r="P32" s="164">
        <f t="shared" si="3"/>
        <v>0</v>
      </c>
      <c r="Q32" s="164">
        <f t="shared" si="4"/>
        <v>0</v>
      </c>
      <c r="R32" s="164">
        <f t="shared" si="5"/>
        <v>0</v>
      </c>
    </row>
    <row r="33" spans="2:18" ht="18">
      <c r="B33" s="162">
        <v>2</v>
      </c>
      <c r="C33" s="163">
        <f t="shared" si="6"/>
        <v>23</v>
      </c>
      <c r="D33" s="164">
        <f t="shared" si="10"/>
        <v>0</v>
      </c>
      <c r="E33" s="164">
        <f t="shared" si="7"/>
        <v>0</v>
      </c>
      <c r="F33" s="165">
        <f t="shared" si="14"/>
        <v>0</v>
      </c>
      <c r="G33" s="164">
        <f t="shared" si="0"/>
        <v>0</v>
      </c>
      <c r="H33" s="164">
        <f t="shared" si="1"/>
        <v>0</v>
      </c>
      <c r="I33" s="164">
        <f t="shared" si="2"/>
        <v>0</v>
      </c>
      <c r="K33" s="162">
        <v>2</v>
      </c>
      <c r="L33" s="163">
        <f t="shared" si="8"/>
        <v>23</v>
      </c>
      <c r="M33" s="164">
        <f t="shared" si="12"/>
        <v>0</v>
      </c>
      <c r="N33" s="164">
        <f t="shared" si="9"/>
        <v>0</v>
      </c>
      <c r="O33" s="165">
        <f t="shared" si="15"/>
        <v>0</v>
      </c>
      <c r="P33" s="164">
        <f t="shared" si="3"/>
        <v>0</v>
      </c>
      <c r="Q33" s="164">
        <f t="shared" si="4"/>
        <v>0</v>
      </c>
      <c r="R33" s="164">
        <f t="shared" si="5"/>
        <v>0</v>
      </c>
    </row>
    <row r="34" spans="2:18" ht="18">
      <c r="B34" s="162">
        <v>2</v>
      </c>
      <c r="C34" s="163">
        <f t="shared" si="6"/>
        <v>24</v>
      </c>
      <c r="D34" s="164">
        <f t="shared" si="10"/>
        <v>0</v>
      </c>
      <c r="E34" s="164">
        <f t="shared" si="7"/>
        <v>0</v>
      </c>
      <c r="F34" s="165">
        <f t="shared" si="14"/>
        <v>0</v>
      </c>
      <c r="G34" s="164">
        <f t="shared" si="0"/>
        <v>0</v>
      </c>
      <c r="H34" s="164">
        <f t="shared" si="1"/>
        <v>0</v>
      </c>
      <c r="I34" s="164">
        <f t="shared" si="2"/>
        <v>0</v>
      </c>
      <c r="K34" s="162">
        <v>2</v>
      </c>
      <c r="L34" s="163">
        <f t="shared" si="8"/>
        <v>24</v>
      </c>
      <c r="M34" s="164">
        <f t="shared" si="12"/>
        <v>0</v>
      </c>
      <c r="N34" s="164">
        <f t="shared" si="9"/>
        <v>0</v>
      </c>
      <c r="O34" s="165">
        <f t="shared" si="15"/>
        <v>0</v>
      </c>
      <c r="P34" s="164">
        <f t="shared" si="3"/>
        <v>0</v>
      </c>
      <c r="Q34" s="164">
        <f t="shared" si="4"/>
        <v>0</v>
      </c>
      <c r="R34" s="164">
        <f t="shared" si="5"/>
        <v>0</v>
      </c>
    </row>
    <row r="35" spans="2:18" ht="17.399999999999999">
      <c r="B35" s="159">
        <v>3</v>
      </c>
      <c r="C35" s="160">
        <f t="shared" si="6"/>
        <v>25</v>
      </c>
      <c r="D35" s="158">
        <f t="shared" si="10"/>
        <v>0</v>
      </c>
      <c r="E35" s="161">
        <f t="shared" si="7"/>
        <v>0</v>
      </c>
      <c r="F35" s="151">
        <f>G7</f>
        <v>0</v>
      </c>
      <c r="G35" s="161">
        <f t="shared" si="0"/>
        <v>0</v>
      </c>
      <c r="H35" s="161">
        <f t="shared" si="1"/>
        <v>0</v>
      </c>
      <c r="I35" s="161">
        <f t="shared" si="2"/>
        <v>0</v>
      </c>
      <c r="K35" s="159">
        <v>3</v>
      </c>
      <c r="L35" s="160">
        <f t="shared" si="8"/>
        <v>25</v>
      </c>
      <c r="M35" s="158">
        <f t="shared" si="12"/>
        <v>0</v>
      </c>
      <c r="N35" s="161">
        <f t="shared" si="9"/>
        <v>0</v>
      </c>
      <c r="O35" s="151">
        <f>P7</f>
        <v>0</v>
      </c>
      <c r="P35" s="161">
        <f t="shared" si="3"/>
        <v>0</v>
      </c>
      <c r="Q35" s="161">
        <f t="shared" si="4"/>
        <v>0</v>
      </c>
      <c r="R35" s="161">
        <f t="shared" si="5"/>
        <v>0</v>
      </c>
    </row>
    <row r="36" spans="2:18" ht="17.399999999999999">
      <c r="B36" s="159">
        <v>3</v>
      </c>
      <c r="C36" s="160">
        <f t="shared" si="6"/>
        <v>26</v>
      </c>
      <c r="D36" s="158">
        <f t="shared" si="10"/>
        <v>0</v>
      </c>
      <c r="E36" s="161">
        <f t="shared" si="7"/>
        <v>0</v>
      </c>
      <c r="F36" s="151">
        <f>F35</f>
        <v>0</v>
      </c>
      <c r="G36" s="161">
        <f t="shared" si="0"/>
        <v>0</v>
      </c>
      <c r="H36" s="161">
        <f t="shared" si="1"/>
        <v>0</v>
      </c>
      <c r="I36" s="161">
        <f t="shared" si="2"/>
        <v>0</v>
      </c>
      <c r="K36" s="159">
        <v>3</v>
      </c>
      <c r="L36" s="160">
        <f t="shared" si="8"/>
        <v>26</v>
      </c>
      <c r="M36" s="158">
        <f t="shared" si="12"/>
        <v>0</v>
      </c>
      <c r="N36" s="161">
        <f t="shared" si="9"/>
        <v>0</v>
      </c>
      <c r="O36" s="151">
        <f>O35</f>
        <v>0</v>
      </c>
      <c r="P36" s="161">
        <f t="shared" si="3"/>
        <v>0</v>
      </c>
      <c r="Q36" s="161">
        <f t="shared" si="4"/>
        <v>0</v>
      </c>
      <c r="R36" s="161">
        <f t="shared" si="5"/>
        <v>0</v>
      </c>
    </row>
    <row r="37" spans="2:18" ht="17.399999999999999">
      <c r="B37" s="159">
        <v>3</v>
      </c>
      <c r="C37" s="160">
        <f t="shared" si="6"/>
        <v>27</v>
      </c>
      <c r="D37" s="158">
        <f t="shared" si="10"/>
        <v>0</v>
      </c>
      <c r="E37" s="161">
        <f t="shared" si="7"/>
        <v>0</v>
      </c>
      <c r="F37" s="151">
        <f t="shared" ref="F37:F46" si="16">F36</f>
        <v>0</v>
      </c>
      <c r="G37" s="161">
        <f t="shared" si="0"/>
        <v>0</v>
      </c>
      <c r="H37" s="161">
        <f t="shared" si="1"/>
        <v>0</v>
      </c>
      <c r="I37" s="161">
        <f t="shared" si="2"/>
        <v>0</v>
      </c>
      <c r="K37" s="159">
        <v>3</v>
      </c>
      <c r="L37" s="160">
        <f t="shared" si="8"/>
        <v>27</v>
      </c>
      <c r="M37" s="158">
        <f t="shared" si="12"/>
        <v>0</v>
      </c>
      <c r="N37" s="161">
        <f t="shared" si="9"/>
        <v>0</v>
      </c>
      <c r="O37" s="151">
        <f t="shared" ref="O37:O46" si="17">O36</f>
        <v>0</v>
      </c>
      <c r="P37" s="161">
        <f t="shared" si="3"/>
        <v>0</v>
      </c>
      <c r="Q37" s="161">
        <f t="shared" si="4"/>
        <v>0</v>
      </c>
      <c r="R37" s="161">
        <f t="shared" si="5"/>
        <v>0</v>
      </c>
    </row>
    <row r="38" spans="2:18" ht="17.399999999999999">
      <c r="B38" s="159">
        <v>3</v>
      </c>
      <c r="C38" s="160">
        <f t="shared" si="6"/>
        <v>28</v>
      </c>
      <c r="D38" s="158">
        <f t="shared" si="10"/>
        <v>0</v>
      </c>
      <c r="E38" s="161">
        <f t="shared" si="7"/>
        <v>0</v>
      </c>
      <c r="F38" s="151">
        <f t="shared" si="16"/>
        <v>0</v>
      </c>
      <c r="G38" s="161">
        <f t="shared" si="0"/>
        <v>0</v>
      </c>
      <c r="H38" s="161">
        <f t="shared" si="1"/>
        <v>0</v>
      </c>
      <c r="I38" s="161">
        <f t="shared" si="2"/>
        <v>0</v>
      </c>
      <c r="K38" s="159">
        <v>3</v>
      </c>
      <c r="L38" s="160">
        <f t="shared" si="8"/>
        <v>28</v>
      </c>
      <c r="M38" s="158">
        <f t="shared" si="12"/>
        <v>0</v>
      </c>
      <c r="N38" s="161">
        <f t="shared" si="9"/>
        <v>0</v>
      </c>
      <c r="O38" s="151">
        <f t="shared" si="17"/>
        <v>0</v>
      </c>
      <c r="P38" s="161">
        <f t="shared" si="3"/>
        <v>0</v>
      </c>
      <c r="Q38" s="161">
        <f t="shared" si="4"/>
        <v>0</v>
      </c>
      <c r="R38" s="161">
        <f t="shared" si="5"/>
        <v>0</v>
      </c>
    </row>
    <row r="39" spans="2:18" ht="17.399999999999999">
      <c r="B39" s="159">
        <v>3</v>
      </c>
      <c r="C39" s="160">
        <f t="shared" si="6"/>
        <v>29</v>
      </c>
      <c r="D39" s="158">
        <f t="shared" si="10"/>
        <v>0</v>
      </c>
      <c r="E39" s="161">
        <f t="shared" si="7"/>
        <v>0</v>
      </c>
      <c r="F39" s="151">
        <f t="shared" si="16"/>
        <v>0</v>
      </c>
      <c r="G39" s="161">
        <f t="shared" si="0"/>
        <v>0</v>
      </c>
      <c r="H39" s="161">
        <f t="shared" si="1"/>
        <v>0</v>
      </c>
      <c r="I39" s="161">
        <f t="shared" si="2"/>
        <v>0</v>
      </c>
      <c r="K39" s="159">
        <v>3</v>
      </c>
      <c r="L39" s="160">
        <f t="shared" si="8"/>
        <v>29</v>
      </c>
      <c r="M39" s="158">
        <f t="shared" si="12"/>
        <v>0</v>
      </c>
      <c r="N39" s="161">
        <f t="shared" si="9"/>
        <v>0</v>
      </c>
      <c r="O39" s="151">
        <f t="shared" si="17"/>
        <v>0</v>
      </c>
      <c r="P39" s="161">
        <f t="shared" si="3"/>
        <v>0</v>
      </c>
      <c r="Q39" s="161">
        <f t="shared" si="4"/>
        <v>0</v>
      </c>
      <c r="R39" s="161">
        <f t="shared" si="5"/>
        <v>0</v>
      </c>
    </row>
    <row r="40" spans="2:18" ht="17.399999999999999">
      <c r="B40" s="159">
        <v>3</v>
      </c>
      <c r="C40" s="160">
        <f t="shared" si="6"/>
        <v>30</v>
      </c>
      <c r="D40" s="158">
        <f t="shared" si="10"/>
        <v>0</v>
      </c>
      <c r="E40" s="161">
        <f t="shared" si="7"/>
        <v>0</v>
      </c>
      <c r="F40" s="151">
        <f t="shared" si="16"/>
        <v>0</v>
      </c>
      <c r="G40" s="161">
        <f t="shared" si="0"/>
        <v>0</v>
      </c>
      <c r="H40" s="161">
        <f t="shared" si="1"/>
        <v>0</v>
      </c>
      <c r="I40" s="161">
        <f t="shared" si="2"/>
        <v>0</v>
      </c>
      <c r="K40" s="159">
        <v>3</v>
      </c>
      <c r="L40" s="160">
        <f t="shared" si="8"/>
        <v>30</v>
      </c>
      <c r="M40" s="158">
        <f t="shared" si="12"/>
        <v>0</v>
      </c>
      <c r="N40" s="161">
        <f t="shared" si="9"/>
        <v>0</v>
      </c>
      <c r="O40" s="151">
        <f t="shared" si="17"/>
        <v>0</v>
      </c>
      <c r="P40" s="161">
        <f t="shared" si="3"/>
        <v>0</v>
      </c>
      <c r="Q40" s="161">
        <f t="shared" si="4"/>
        <v>0</v>
      </c>
      <c r="R40" s="161">
        <f t="shared" si="5"/>
        <v>0</v>
      </c>
    </row>
    <row r="41" spans="2:18" ht="17.399999999999999">
      <c r="B41" s="159">
        <v>3</v>
      </c>
      <c r="C41" s="160">
        <f t="shared" si="6"/>
        <v>31</v>
      </c>
      <c r="D41" s="158">
        <f t="shared" si="10"/>
        <v>0</v>
      </c>
      <c r="E41" s="161">
        <f t="shared" si="7"/>
        <v>0</v>
      </c>
      <c r="F41" s="151">
        <f t="shared" si="16"/>
        <v>0</v>
      </c>
      <c r="G41" s="161">
        <f t="shared" si="0"/>
        <v>0</v>
      </c>
      <c r="H41" s="161">
        <f t="shared" si="1"/>
        <v>0</v>
      </c>
      <c r="I41" s="161">
        <f t="shared" si="2"/>
        <v>0</v>
      </c>
      <c r="K41" s="159">
        <v>3</v>
      </c>
      <c r="L41" s="160">
        <f t="shared" si="8"/>
        <v>31</v>
      </c>
      <c r="M41" s="158">
        <f t="shared" si="12"/>
        <v>0</v>
      </c>
      <c r="N41" s="161">
        <f t="shared" si="9"/>
        <v>0</v>
      </c>
      <c r="O41" s="151">
        <f t="shared" si="17"/>
        <v>0</v>
      </c>
      <c r="P41" s="161">
        <f t="shared" si="3"/>
        <v>0</v>
      </c>
      <c r="Q41" s="161">
        <f t="shared" si="4"/>
        <v>0</v>
      </c>
      <c r="R41" s="161">
        <f t="shared" si="5"/>
        <v>0</v>
      </c>
    </row>
    <row r="42" spans="2:18" ht="17.399999999999999">
      <c r="B42" s="159">
        <v>3</v>
      </c>
      <c r="C42" s="160">
        <f t="shared" si="6"/>
        <v>32</v>
      </c>
      <c r="D42" s="158">
        <f t="shared" si="10"/>
        <v>0</v>
      </c>
      <c r="E42" s="161">
        <f t="shared" si="7"/>
        <v>0</v>
      </c>
      <c r="F42" s="151">
        <f t="shared" si="16"/>
        <v>0</v>
      </c>
      <c r="G42" s="161">
        <f t="shared" si="0"/>
        <v>0</v>
      </c>
      <c r="H42" s="161">
        <f t="shared" si="1"/>
        <v>0</v>
      </c>
      <c r="I42" s="161">
        <f t="shared" si="2"/>
        <v>0</v>
      </c>
      <c r="K42" s="159">
        <v>3</v>
      </c>
      <c r="L42" s="160">
        <f t="shared" si="8"/>
        <v>32</v>
      </c>
      <c r="M42" s="158">
        <f t="shared" si="12"/>
        <v>0</v>
      </c>
      <c r="N42" s="161">
        <f t="shared" si="9"/>
        <v>0</v>
      </c>
      <c r="O42" s="151">
        <f t="shared" si="17"/>
        <v>0</v>
      </c>
      <c r="P42" s="161">
        <f t="shared" si="3"/>
        <v>0</v>
      </c>
      <c r="Q42" s="161">
        <f t="shared" si="4"/>
        <v>0</v>
      </c>
      <c r="R42" s="161">
        <f t="shared" si="5"/>
        <v>0</v>
      </c>
    </row>
    <row r="43" spans="2:18" ht="17.399999999999999">
      <c r="B43" s="159">
        <v>3</v>
      </c>
      <c r="C43" s="160">
        <f t="shared" si="6"/>
        <v>33</v>
      </c>
      <c r="D43" s="158">
        <f t="shared" si="10"/>
        <v>0</v>
      </c>
      <c r="E43" s="161">
        <f t="shared" si="7"/>
        <v>0</v>
      </c>
      <c r="F43" s="151">
        <f t="shared" si="16"/>
        <v>0</v>
      </c>
      <c r="G43" s="161">
        <f t="shared" si="0"/>
        <v>0</v>
      </c>
      <c r="H43" s="161">
        <f t="shared" si="1"/>
        <v>0</v>
      </c>
      <c r="I43" s="161">
        <f t="shared" si="2"/>
        <v>0</v>
      </c>
      <c r="K43" s="159">
        <v>3</v>
      </c>
      <c r="L43" s="160">
        <f t="shared" si="8"/>
        <v>33</v>
      </c>
      <c r="M43" s="158">
        <f t="shared" si="12"/>
        <v>0</v>
      </c>
      <c r="N43" s="161">
        <f t="shared" si="9"/>
        <v>0</v>
      </c>
      <c r="O43" s="151">
        <f t="shared" si="17"/>
        <v>0</v>
      </c>
      <c r="P43" s="161">
        <f t="shared" si="3"/>
        <v>0</v>
      </c>
      <c r="Q43" s="161">
        <f t="shared" si="4"/>
        <v>0</v>
      </c>
      <c r="R43" s="161">
        <f t="shared" si="5"/>
        <v>0</v>
      </c>
    </row>
    <row r="44" spans="2:18" ht="17.399999999999999">
      <c r="B44" s="159">
        <v>3</v>
      </c>
      <c r="C44" s="160">
        <f t="shared" si="6"/>
        <v>34</v>
      </c>
      <c r="D44" s="158">
        <f t="shared" si="10"/>
        <v>0</v>
      </c>
      <c r="E44" s="161">
        <f t="shared" si="7"/>
        <v>0</v>
      </c>
      <c r="F44" s="151">
        <f t="shared" si="16"/>
        <v>0</v>
      </c>
      <c r="G44" s="161">
        <f t="shared" si="0"/>
        <v>0</v>
      </c>
      <c r="H44" s="161">
        <f t="shared" si="1"/>
        <v>0</v>
      </c>
      <c r="I44" s="161">
        <f t="shared" si="2"/>
        <v>0</v>
      </c>
      <c r="K44" s="159">
        <v>3</v>
      </c>
      <c r="L44" s="160">
        <f t="shared" si="8"/>
        <v>34</v>
      </c>
      <c r="M44" s="158">
        <f t="shared" si="12"/>
        <v>0</v>
      </c>
      <c r="N44" s="161">
        <f t="shared" si="9"/>
        <v>0</v>
      </c>
      <c r="O44" s="151">
        <f t="shared" si="17"/>
        <v>0</v>
      </c>
      <c r="P44" s="161">
        <f t="shared" si="3"/>
        <v>0</v>
      </c>
      <c r="Q44" s="161">
        <f t="shared" si="4"/>
        <v>0</v>
      </c>
      <c r="R44" s="161">
        <f t="shared" si="5"/>
        <v>0</v>
      </c>
    </row>
    <row r="45" spans="2:18" ht="17.399999999999999">
      <c r="B45" s="159">
        <v>3</v>
      </c>
      <c r="C45" s="160">
        <f t="shared" si="6"/>
        <v>35</v>
      </c>
      <c r="D45" s="158">
        <f t="shared" si="10"/>
        <v>0</v>
      </c>
      <c r="E45" s="161">
        <f t="shared" si="7"/>
        <v>0</v>
      </c>
      <c r="F45" s="151">
        <f t="shared" si="16"/>
        <v>0</v>
      </c>
      <c r="G45" s="161">
        <f t="shared" si="0"/>
        <v>0</v>
      </c>
      <c r="H45" s="161">
        <f t="shared" si="1"/>
        <v>0</v>
      </c>
      <c r="I45" s="161">
        <f t="shared" si="2"/>
        <v>0</v>
      </c>
      <c r="K45" s="159">
        <v>3</v>
      </c>
      <c r="L45" s="160">
        <f t="shared" si="8"/>
        <v>35</v>
      </c>
      <c r="M45" s="158">
        <f t="shared" si="12"/>
        <v>0</v>
      </c>
      <c r="N45" s="161">
        <f t="shared" si="9"/>
        <v>0</v>
      </c>
      <c r="O45" s="151">
        <f t="shared" si="17"/>
        <v>0</v>
      </c>
      <c r="P45" s="161">
        <f t="shared" si="3"/>
        <v>0</v>
      </c>
      <c r="Q45" s="161">
        <f t="shared" si="4"/>
        <v>0</v>
      </c>
      <c r="R45" s="161">
        <f t="shared" si="5"/>
        <v>0</v>
      </c>
    </row>
    <row r="46" spans="2:18" ht="17.399999999999999">
      <c r="B46" s="159">
        <v>3</v>
      </c>
      <c r="C46" s="160">
        <f t="shared" si="6"/>
        <v>36</v>
      </c>
      <c r="D46" s="158">
        <f t="shared" si="10"/>
        <v>0</v>
      </c>
      <c r="E46" s="161">
        <f t="shared" si="7"/>
        <v>0</v>
      </c>
      <c r="F46" s="151">
        <f t="shared" si="16"/>
        <v>0</v>
      </c>
      <c r="G46" s="161">
        <f t="shared" si="0"/>
        <v>0</v>
      </c>
      <c r="H46" s="161">
        <f t="shared" si="1"/>
        <v>0</v>
      </c>
      <c r="I46" s="158">
        <f t="shared" si="2"/>
        <v>0</v>
      </c>
      <c r="K46" s="159">
        <v>3</v>
      </c>
      <c r="L46" s="160">
        <f t="shared" si="8"/>
        <v>36</v>
      </c>
      <c r="M46" s="158">
        <f t="shared" si="12"/>
        <v>0</v>
      </c>
      <c r="N46" s="161">
        <f t="shared" si="9"/>
        <v>0</v>
      </c>
      <c r="O46" s="151">
        <f t="shared" si="17"/>
        <v>0</v>
      </c>
      <c r="P46" s="161">
        <f t="shared" si="3"/>
        <v>0</v>
      </c>
      <c r="Q46" s="161">
        <f t="shared" si="4"/>
        <v>0</v>
      </c>
      <c r="R46" s="158">
        <f t="shared" si="5"/>
        <v>0</v>
      </c>
    </row>
    <row r="47" spans="2:18" s="153" customFormat="1"/>
    <row r="48" spans="2:18" s="153" customFormat="1"/>
    <row r="49" s="153" customFormat="1"/>
    <row r="50" s="153" customFormat="1"/>
    <row r="51" s="153" customFormat="1"/>
    <row r="52" s="153" customFormat="1"/>
    <row r="53" s="153" customFormat="1"/>
    <row r="54" s="153" customFormat="1"/>
  </sheetData>
  <mergeCells count="10">
    <mergeCell ref="D6:F6"/>
    <mergeCell ref="D7:F7"/>
    <mergeCell ref="M5:O5"/>
    <mergeCell ref="M6:O6"/>
    <mergeCell ref="M7:O7"/>
    <mergeCell ref="D4:F4"/>
    <mergeCell ref="M4:O4"/>
    <mergeCell ref="D5:F5"/>
    <mergeCell ref="B2:I2"/>
    <mergeCell ref="J2:R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A4B7-D3DD-4D9E-9458-07CB26F2BECF}">
  <sheetPr>
    <tabColor rgb="FF92D050"/>
  </sheetPr>
  <dimension ref="A1:Z412"/>
  <sheetViews>
    <sheetView tabSelected="1" zoomScale="85" zoomScaleNormal="85" workbookViewId="0">
      <selection activeCell="N8" sqref="N8"/>
    </sheetView>
  </sheetViews>
  <sheetFormatPr defaultColWidth="8.88671875" defaultRowHeight="18.600000000000001"/>
  <cols>
    <col min="1" max="1" width="8.88671875" style="189"/>
    <col min="2" max="2" width="9" style="176" bestFit="1" customWidth="1"/>
    <col min="3" max="3" width="4.33203125" style="176" bestFit="1" customWidth="1"/>
    <col min="4" max="4" width="5.6640625" style="176" bestFit="1" customWidth="1"/>
    <col min="5" max="6" width="10.44140625" style="176" bestFit="1" customWidth="1"/>
    <col min="7" max="7" width="13.33203125" style="176" customWidth="1"/>
    <col min="8" max="8" width="9.6640625" style="176" bestFit="1" customWidth="1"/>
    <col min="9" max="9" width="10.44140625" style="176" bestFit="1" customWidth="1"/>
    <col min="10" max="10" width="9.6640625" style="176" bestFit="1" customWidth="1"/>
    <col min="11" max="11" width="13.5546875" style="185" bestFit="1" customWidth="1"/>
    <col min="12" max="12" width="5" style="189" customWidth="1"/>
    <col min="13" max="13" width="29" style="176" bestFit="1" customWidth="1"/>
    <col min="14" max="14" width="16.109375" style="176" bestFit="1" customWidth="1"/>
    <col min="15" max="15" width="3.6640625" style="189" customWidth="1"/>
    <col min="16" max="16" width="5.6640625" style="189" customWidth="1"/>
    <col min="17" max="17" width="13.44140625" style="273" bestFit="1" customWidth="1"/>
    <col min="18" max="18" width="7.5546875" style="273" bestFit="1" customWidth="1"/>
    <col min="19" max="19" width="11.33203125" style="189" bestFit="1" customWidth="1"/>
    <col min="20" max="21" width="16.33203125" style="189" bestFit="1" customWidth="1"/>
    <col min="22" max="22" width="15" style="189" bestFit="1" customWidth="1"/>
    <col min="23" max="26" width="8.88671875" style="189"/>
    <col min="27" max="16384" width="8.88671875" style="176"/>
  </cols>
  <sheetData>
    <row r="1" spans="1:26" s="189" customFormat="1">
      <c r="K1" s="269"/>
      <c r="Q1" s="273"/>
      <c r="R1" s="273"/>
    </row>
    <row r="2" spans="1:26" s="149" customFormat="1" ht="32.4" customHeight="1">
      <c r="A2" s="153"/>
      <c r="B2" s="306" t="s">
        <v>115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270"/>
      <c r="P2" s="153"/>
      <c r="Q2" s="274"/>
      <c r="R2" s="274"/>
      <c r="S2" s="153"/>
      <c r="T2" s="153"/>
      <c r="U2" s="153"/>
      <c r="V2" s="153"/>
      <c r="W2" s="153"/>
      <c r="X2" s="153"/>
      <c r="Y2" s="153"/>
    </row>
    <row r="3" spans="1:26" s="189" customFormat="1">
      <c r="K3" s="269"/>
      <c r="Q3" s="273"/>
      <c r="R3" s="273"/>
    </row>
    <row r="4" spans="1:26" s="177" customFormat="1" ht="29.4" customHeight="1" thickBot="1">
      <c r="A4" s="188"/>
      <c r="B4" s="178" t="s">
        <v>116</v>
      </c>
      <c r="C4" s="178" t="s">
        <v>7</v>
      </c>
      <c r="D4" s="178" t="s">
        <v>110</v>
      </c>
      <c r="E4" s="178" t="s">
        <v>111</v>
      </c>
      <c r="F4" s="178" t="s">
        <v>117</v>
      </c>
      <c r="G4" s="178" t="s">
        <v>112</v>
      </c>
      <c r="H4" s="178" t="s">
        <v>105</v>
      </c>
      <c r="I4" s="178" t="s">
        <v>113</v>
      </c>
      <c r="J4" s="178" t="s">
        <v>114</v>
      </c>
      <c r="K4" s="179" t="s">
        <v>104</v>
      </c>
      <c r="L4" s="188"/>
      <c r="M4" s="186"/>
      <c r="N4" s="187"/>
      <c r="O4" s="188"/>
      <c r="P4" s="188"/>
      <c r="Q4" s="187"/>
      <c r="R4" s="187"/>
      <c r="S4" s="188"/>
      <c r="T4" s="188"/>
      <c r="U4" s="188"/>
      <c r="V4" s="188"/>
      <c r="W4" s="188"/>
      <c r="X4" s="188"/>
      <c r="Y4" s="188"/>
      <c r="Z4" s="188"/>
    </row>
    <row r="5" spans="1:26" ht="19.8">
      <c r="B5" s="175">
        <f>$N$9+C5</f>
        <v>19</v>
      </c>
      <c r="C5" s="180">
        <v>1</v>
      </c>
      <c r="D5" s="180">
        <v>1</v>
      </c>
      <c r="E5" s="191"/>
      <c r="F5" s="191"/>
      <c r="G5" s="191"/>
      <c r="H5" s="182">
        <f>N5</f>
        <v>0</v>
      </c>
      <c r="I5" s="181">
        <f>IF(E5=G5,0,IF(G5&gt;0,G5*H5/12,0))</f>
        <v>0</v>
      </c>
      <c r="J5" s="181">
        <f>E5-I5+F5</f>
        <v>0</v>
      </c>
      <c r="K5" s="183">
        <f t="shared" ref="K5:K68" si="0">IF(ROUNDDOWN(G5,0)&gt;ROUNDDOWN(J5,0),G5-J5,0)</f>
        <v>0</v>
      </c>
      <c r="M5" s="192" t="s">
        <v>118</v>
      </c>
      <c r="N5" s="233"/>
      <c r="Q5" s="275"/>
      <c r="R5" s="275"/>
      <c r="S5" s="190" t="s">
        <v>119</v>
      </c>
      <c r="T5"/>
      <c r="U5"/>
      <c r="V5"/>
    </row>
    <row r="6" spans="1:26" ht="19.8">
      <c r="B6" s="175">
        <f t="shared" ref="B6:B69" si="1">$N$9+C6</f>
        <v>19</v>
      </c>
      <c r="C6" s="180">
        <v>1</v>
      </c>
      <c r="D6" s="180">
        <f t="shared" ref="D6:D18" si="2">D5+1</f>
        <v>2</v>
      </c>
      <c r="E6" s="181">
        <f>IF(G6&gt;E5,E5,G6)</f>
        <v>0</v>
      </c>
      <c r="F6" s="181">
        <f t="shared" ref="F6:F69" si="3">IF(E6=G6,0,
IF((G6-E6)&gt;F5,IF(G6&gt;F5,F5,G6),G6-E6))</f>
        <v>0</v>
      </c>
      <c r="G6" s="181">
        <f>K5</f>
        <v>0</v>
      </c>
      <c r="H6" s="182">
        <f>H5</f>
        <v>0</v>
      </c>
      <c r="I6" s="181">
        <f t="shared" ref="I6:I68" si="4">IF(E6=G6,0,IF(G6&gt;0,G6*H6/12,0))</f>
        <v>0</v>
      </c>
      <c r="J6" s="181">
        <f>E6-I6+F6</f>
        <v>0</v>
      </c>
      <c r="K6" s="183">
        <f t="shared" si="0"/>
        <v>0</v>
      </c>
      <c r="M6" s="193" t="s">
        <v>120</v>
      </c>
      <c r="N6" s="233"/>
      <c r="P6" s="230"/>
      <c r="Q6" s="276" t="s">
        <v>116</v>
      </c>
      <c r="R6" s="276" t="s">
        <v>7</v>
      </c>
      <c r="S6" t="s">
        <v>121</v>
      </c>
      <c r="T6" t="s">
        <v>122</v>
      </c>
      <c r="U6" t="s">
        <v>123</v>
      </c>
      <c r="V6" t="s">
        <v>124</v>
      </c>
    </row>
    <row r="7" spans="1:26" ht="19.8">
      <c r="B7" s="175">
        <f t="shared" si="1"/>
        <v>19</v>
      </c>
      <c r="C7" s="180">
        <v>1</v>
      </c>
      <c r="D7" s="180">
        <f t="shared" si="2"/>
        <v>3</v>
      </c>
      <c r="E7" s="181">
        <f t="shared" ref="E7:E70" si="5">IF(G7&gt;E6,E6,G7)</f>
        <v>0</v>
      </c>
      <c r="F7" s="181">
        <f t="shared" si="3"/>
        <v>0</v>
      </c>
      <c r="G7" s="181">
        <f t="shared" ref="G7:G28" si="6">K6</f>
        <v>0</v>
      </c>
      <c r="H7" s="182">
        <f t="shared" ref="H7:H70" si="7">H6</f>
        <v>0</v>
      </c>
      <c r="I7" s="181">
        <f t="shared" si="4"/>
        <v>0</v>
      </c>
      <c r="J7" s="181">
        <f t="shared" ref="J7:J28" si="8">E7-I7+F7</f>
        <v>0</v>
      </c>
      <c r="K7" s="183">
        <f t="shared" si="0"/>
        <v>0</v>
      </c>
      <c r="M7" s="193" t="s">
        <v>125</v>
      </c>
      <c r="N7" s="233"/>
      <c r="P7" s="230"/>
      <c r="Q7" s="277">
        <v>36</v>
      </c>
      <c r="R7" s="275">
        <v>1</v>
      </c>
      <c r="S7">
        <v>24000</v>
      </c>
      <c r="T7" s="272">
        <v>336000</v>
      </c>
      <c r="U7" s="272">
        <v>47512.922926979692</v>
      </c>
      <c r="V7" s="272">
        <v>312487.07707302028</v>
      </c>
    </row>
    <row r="8" spans="1:26" ht="19.8">
      <c r="B8" s="175">
        <f t="shared" si="1"/>
        <v>19</v>
      </c>
      <c r="C8" s="180">
        <v>1</v>
      </c>
      <c r="D8" s="180">
        <f t="shared" si="2"/>
        <v>4</v>
      </c>
      <c r="E8" s="181">
        <f t="shared" si="5"/>
        <v>0</v>
      </c>
      <c r="F8" s="181">
        <f t="shared" si="3"/>
        <v>0</v>
      </c>
      <c r="G8" s="181">
        <f t="shared" si="6"/>
        <v>0</v>
      </c>
      <c r="H8" s="182">
        <f t="shared" si="7"/>
        <v>0</v>
      </c>
      <c r="I8" s="181">
        <f t="shared" si="4"/>
        <v>0</v>
      </c>
      <c r="J8" s="181">
        <f t="shared" si="8"/>
        <v>0</v>
      </c>
      <c r="K8" s="183">
        <f t="shared" si="0"/>
        <v>0</v>
      </c>
      <c r="M8" s="193" t="s">
        <v>126</v>
      </c>
      <c r="N8" s="233"/>
      <c r="P8" s="230"/>
      <c r="Q8" s="277">
        <v>37</v>
      </c>
      <c r="R8" s="275">
        <v>2</v>
      </c>
      <c r="S8">
        <v>24000</v>
      </c>
      <c r="T8" s="272">
        <v>336000</v>
      </c>
      <c r="U8" s="272">
        <v>96560.826929135132</v>
      </c>
      <c r="V8" s="272">
        <v>263439.17307086487</v>
      </c>
    </row>
    <row r="9" spans="1:26" ht="19.8">
      <c r="B9" s="175">
        <f t="shared" si="1"/>
        <v>19</v>
      </c>
      <c r="C9" s="180">
        <v>1</v>
      </c>
      <c r="D9" s="180">
        <f t="shared" si="2"/>
        <v>5</v>
      </c>
      <c r="E9" s="181">
        <f t="shared" si="5"/>
        <v>0</v>
      </c>
      <c r="F9" s="181">
        <f t="shared" si="3"/>
        <v>0</v>
      </c>
      <c r="G9" s="181">
        <f t="shared" si="6"/>
        <v>0</v>
      </c>
      <c r="H9" s="182">
        <f t="shared" si="7"/>
        <v>0</v>
      </c>
      <c r="I9" s="181">
        <f t="shared" si="4"/>
        <v>0</v>
      </c>
      <c r="J9" s="181">
        <f t="shared" si="8"/>
        <v>0</v>
      </c>
      <c r="K9" s="183">
        <f t="shared" si="0"/>
        <v>0</v>
      </c>
      <c r="M9" s="194" t="s">
        <v>116</v>
      </c>
      <c r="N9" s="234">
        <v>18</v>
      </c>
      <c r="P9" s="230"/>
      <c r="Q9" s="277">
        <v>38</v>
      </c>
      <c r="R9" s="275">
        <v>3</v>
      </c>
      <c r="S9">
        <v>24000</v>
      </c>
      <c r="T9" s="272">
        <v>336000</v>
      </c>
      <c r="U9" s="272">
        <v>122241.44042710397</v>
      </c>
      <c r="V9" s="272">
        <v>237758.55957289605</v>
      </c>
    </row>
    <row r="10" spans="1:26" ht="19.8">
      <c r="B10" s="175">
        <f t="shared" si="1"/>
        <v>19</v>
      </c>
      <c r="C10" s="180">
        <v>1</v>
      </c>
      <c r="D10" s="180">
        <f t="shared" si="2"/>
        <v>6</v>
      </c>
      <c r="E10" s="181">
        <f t="shared" si="5"/>
        <v>0</v>
      </c>
      <c r="F10" s="181">
        <f t="shared" si="3"/>
        <v>0</v>
      </c>
      <c r="G10" s="181">
        <f t="shared" si="6"/>
        <v>0</v>
      </c>
      <c r="H10" s="182">
        <f t="shared" si="7"/>
        <v>0</v>
      </c>
      <c r="I10" s="181">
        <f t="shared" si="4"/>
        <v>0</v>
      </c>
      <c r="J10" s="181">
        <f t="shared" si="8"/>
        <v>0</v>
      </c>
      <c r="K10" s="183">
        <f t="shared" si="0"/>
        <v>0</v>
      </c>
      <c r="M10" s="194" t="s">
        <v>127</v>
      </c>
      <c r="N10" s="271">
        <f>SUM(I:I)</f>
        <v>0</v>
      </c>
      <c r="P10" s="230"/>
      <c r="Q10" s="277">
        <v>39</v>
      </c>
      <c r="R10" s="275">
        <v>4</v>
      </c>
      <c r="S10">
        <v>24000</v>
      </c>
      <c r="T10" s="272">
        <v>336000</v>
      </c>
      <c r="U10" s="272">
        <v>157070.07799567017</v>
      </c>
      <c r="V10" s="272">
        <v>202929.92200432986</v>
      </c>
    </row>
    <row r="11" spans="1:26" ht="19.8">
      <c r="B11" s="175">
        <f t="shared" si="1"/>
        <v>19</v>
      </c>
      <c r="C11" s="180">
        <v>1</v>
      </c>
      <c r="D11" s="180">
        <f t="shared" si="2"/>
        <v>7</v>
      </c>
      <c r="E11" s="181">
        <f t="shared" si="5"/>
        <v>0</v>
      </c>
      <c r="F11" s="181">
        <f t="shared" si="3"/>
        <v>0</v>
      </c>
      <c r="G11" s="181">
        <f t="shared" si="6"/>
        <v>0</v>
      </c>
      <c r="H11" s="182">
        <f t="shared" si="7"/>
        <v>0</v>
      </c>
      <c r="I11" s="181">
        <f t="shared" si="4"/>
        <v>0</v>
      </c>
      <c r="J11" s="181">
        <f t="shared" si="8"/>
        <v>0</v>
      </c>
      <c r="K11" s="183">
        <f t="shared" si="0"/>
        <v>0</v>
      </c>
      <c r="M11" s="195" t="s">
        <v>128</v>
      </c>
      <c r="N11" s="271">
        <f>(MATCH(,K:K,0)-1)/12</f>
        <v>0.33333333333333331</v>
      </c>
      <c r="P11" s="230"/>
      <c r="Q11" s="277">
        <v>40</v>
      </c>
      <c r="R11" s="275">
        <v>5</v>
      </c>
      <c r="S11">
        <v>24000</v>
      </c>
      <c r="T11" s="272">
        <v>336000</v>
      </c>
      <c r="U11" s="272">
        <v>146326.39165584586</v>
      </c>
      <c r="V11" s="272">
        <v>213673.60834415414</v>
      </c>
    </row>
    <row r="12" spans="1:26" ht="20.399999999999999" thickBot="1">
      <c r="B12" s="175">
        <f t="shared" si="1"/>
        <v>19</v>
      </c>
      <c r="C12" s="180">
        <v>1</v>
      </c>
      <c r="D12" s="180">
        <f t="shared" si="2"/>
        <v>8</v>
      </c>
      <c r="E12" s="181">
        <f t="shared" si="5"/>
        <v>0</v>
      </c>
      <c r="F12" s="181">
        <f t="shared" si="3"/>
        <v>0</v>
      </c>
      <c r="G12" s="181">
        <f t="shared" si="6"/>
        <v>0</v>
      </c>
      <c r="H12" s="182">
        <f t="shared" si="7"/>
        <v>0</v>
      </c>
      <c r="I12" s="181">
        <f t="shared" si="4"/>
        <v>0</v>
      </c>
      <c r="J12" s="181">
        <f t="shared" si="8"/>
        <v>0</v>
      </c>
      <c r="K12" s="183">
        <f t="shared" si="0"/>
        <v>0</v>
      </c>
      <c r="M12" s="196" t="s">
        <v>129</v>
      </c>
      <c r="N12" s="271">
        <f>SUM(F:F)</f>
        <v>0</v>
      </c>
      <c r="P12" s="230"/>
      <c r="Q12" s="277">
        <v>41</v>
      </c>
      <c r="R12" s="275">
        <v>6</v>
      </c>
      <c r="S12">
        <v>24000</v>
      </c>
      <c r="T12" s="272">
        <v>336000</v>
      </c>
      <c r="U12" s="272">
        <v>135013.90405187849</v>
      </c>
      <c r="V12" s="272">
        <v>224986.09594812151</v>
      </c>
    </row>
    <row r="13" spans="1:26">
      <c r="B13" s="175">
        <f t="shared" si="1"/>
        <v>19</v>
      </c>
      <c r="C13" s="180">
        <v>1</v>
      </c>
      <c r="D13" s="180">
        <f t="shared" si="2"/>
        <v>9</v>
      </c>
      <c r="E13" s="181">
        <f t="shared" si="5"/>
        <v>0</v>
      </c>
      <c r="F13" s="181">
        <f t="shared" si="3"/>
        <v>0</v>
      </c>
      <c r="G13" s="181">
        <f t="shared" si="6"/>
        <v>0</v>
      </c>
      <c r="H13" s="182">
        <f t="shared" si="7"/>
        <v>0</v>
      </c>
      <c r="I13" s="181">
        <f t="shared" si="4"/>
        <v>0</v>
      </c>
      <c r="J13" s="181">
        <f t="shared" si="8"/>
        <v>0</v>
      </c>
      <c r="K13" s="183">
        <f t="shared" si="0"/>
        <v>0</v>
      </c>
      <c r="M13" s="189"/>
      <c r="N13" s="189"/>
      <c r="P13" s="230"/>
      <c r="Q13" s="277">
        <v>42</v>
      </c>
      <c r="R13" s="275">
        <v>7</v>
      </c>
      <c r="S13">
        <v>24000</v>
      </c>
      <c r="T13" s="272">
        <v>336000</v>
      </c>
      <c r="U13" s="272">
        <v>123102.50122959456</v>
      </c>
      <c r="V13" s="272">
        <v>236897.49877040542</v>
      </c>
    </row>
    <row r="14" spans="1:26">
      <c r="B14" s="175">
        <f t="shared" si="1"/>
        <v>19</v>
      </c>
      <c r="C14" s="180">
        <v>1</v>
      </c>
      <c r="D14" s="180">
        <f t="shared" si="2"/>
        <v>10</v>
      </c>
      <c r="E14" s="181">
        <f t="shared" si="5"/>
        <v>0</v>
      </c>
      <c r="F14" s="181">
        <f t="shared" si="3"/>
        <v>0</v>
      </c>
      <c r="G14" s="181">
        <f t="shared" si="6"/>
        <v>0</v>
      </c>
      <c r="H14" s="182">
        <f t="shared" si="7"/>
        <v>0</v>
      </c>
      <c r="I14" s="181">
        <f t="shared" si="4"/>
        <v>0</v>
      </c>
      <c r="J14" s="181">
        <f t="shared" si="8"/>
        <v>0</v>
      </c>
      <c r="K14" s="183">
        <f t="shared" si="0"/>
        <v>0</v>
      </c>
      <c r="M14" s="189"/>
      <c r="N14" s="189"/>
      <c r="P14" s="230"/>
      <c r="Q14" s="277">
        <v>43</v>
      </c>
      <c r="R14" s="275">
        <v>8</v>
      </c>
      <c r="S14">
        <v>24000</v>
      </c>
      <c r="T14" s="272">
        <v>336000</v>
      </c>
      <c r="U14" s="272">
        <v>110560.47491657094</v>
      </c>
      <c r="V14" s="272">
        <v>249439.52508342906</v>
      </c>
    </row>
    <row r="15" spans="1:26">
      <c r="B15" s="175">
        <f t="shared" si="1"/>
        <v>19</v>
      </c>
      <c r="C15" s="180">
        <v>1</v>
      </c>
      <c r="D15" s="180">
        <f t="shared" si="2"/>
        <v>11</v>
      </c>
      <c r="E15" s="181">
        <f t="shared" si="5"/>
        <v>0</v>
      </c>
      <c r="F15" s="181">
        <f t="shared" si="3"/>
        <v>0</v>
      </c>
      <c r="G15" s="181">
        <f t="shared" si="6"/>
        <v>0</v>
      </c>
      <c r="H15" s="182">
        <f t="shared" si="7"/>
        <v>0</v>
      </c>
      <c r="I15" s="181">
        <f t="shared" si="4"/>
        <v>0</v>
      </c>
      <c r="J15" s="181">
        <f t="shared" si="8"/>
        <v>0</v>
      </c>
      <c r="K15" s="183">
        <f t="shared" si="0"/>
        <v>0</v>
      </c>
      <c r="M15" s="189"/>
      <c r="N15" s="189"/>
      <c r="P15" s="230"/>
      <c r="Q15" s="277">
        <v>44</v>
      </c>
      <c r="R15" s="275">
        <v>9</v>
      </c>
      <c r="S15">
        <v>24000</v>
      </c>
      <c r="T15" s="272">
        <v>336000</v>
      </c>
      <c r="U15" s="272">
        <v>97354.438114398858</v>
      </c>
      <c r="V15" s="272">
        <v>262645.56188560108</v>
      </c>
    </row>
    <row r="16" spans="1:26">
      <c r="B16" s="175">
        <f t="shared" si="1"/>
        <v>19</v>
      </c>
      <c r="C16" s="180">
        <v>1</v>
      </c>
      <c r="D16" s="180">
        <f t="shared" si="2"/>
        <v>12</v>
      </c>
      <c r="E16" s="181">
        <f t="shared" si="5"/>
        <v>0</v>
      </c>
      <c r="F16" s="181">
        <f t="shared" si="3"/>
        <v>0</v>
      </c>
      <c r="G16" s="181">
        <f t="shared" si="6"/>
        <v>0</v>
      </c>
      <c r="H16" s="182">
        <f t="shared" si="7"/>
        <v>0</v>
      </c>
      <c r="I16" s="181">
        <f t="shared" si="4"/>
        <v>0</v>
      </c>
      <c r="J16" s="181">
        <f t="shared" si="8"/>
        <v>0</v>
      </c>
      <c r="K16" s="183">
        <f t="shared" si="0"/>
        <v>0</v>
      </c>
      <c r="M16" s="189"/>
      <c r="N16" s="189"/>
      <c r="P16" s="230"/>
      <c r="Q16" s="277">
        <v>45</v>
      </c>
      <c r="R16" s="275">
        <v>10</v>
      </c>
      <c r="S16">
        <v>24000</v>
      </c>
      <c r="T16" s="272">
        <v>336000</v>
      </c>
      <c r="U16" s="272">
        <v>83449.236222163381</v>
      </c>
      <c r="V16" s="272">
        <v>276550.76377783658</v>
      </c>
    </row>
    <row r="17" spans="2:22">
      <c r="B17" s="175">
        <f t="shared" si="1"/>
        <v>20</v>
      </c>
      <c r="C17" s="184">
        <v>2</v>
      </c>
      <c r="D17" s="180">
        <f t="shared" si="2"/>
        <v>13</v>
      </c>
      <c r="E17" s="181">
        <f t="shared" si="5"/>
        <v>0</v>
      </c>
      <c r="F17" s="181">
        <f t="shared" si="3"/>
        <v>0</v>
      </c>
      <c r="G17" s="181">
        <f t="shared" si="6"/>
        <v>0</v>
      </c>
      <c r="H17" s="182">
        <f>N6</f>
        <v>0</v>
      </c>
      <c r="I17" s="181">
        <f t="shared" si="4"/>
        <v>0</v>
      </c>
      <c r="J17" s="181">
        <f t="shared" si="8"/>
        <v>0</v>
      </c>
      <c r="K17" s="183">
        <f t="shared" si="0"/>
        <v>0</v>
      </c>
      <c r="M17" s="189"/>
      <c r="N17" s="189"/>
      <c r="P17" s="230"/>
      <c r="Q17" s="277">
        <v>46</v>
      </c>
      <c r="R17" s="275">
        <v>11</v>
      </c>
      <c r="S17">
        <v>24000</v>
      </c>
      <c r="T17" s="272">
        <v>336000</v>
      </c>
      <c r="U17" s="272">
        <v>68807.853454547105</v>
      </c>
      <c r="V17" s="272">
        <v>291192.14654545288</v>
      </c>
    </row>
    <row r="18" spans="2:22">
      <c r="B18" s="175">
        <f t="shared" si="1"/>
        <v>20</v>
      </c>
      <c r="C18" s="184">
        <v>2</v>
      </c>
      <c r="D18" s="180">
        <f t="shared" si="2"/>
        <v>14</v>
      </c>
      <c r="E18" s="181">
        <f t="shared" si="5"/>
        <v>0</v>
      </c>
      <c r="F18" s="181">
        <f t="shared" si="3"/>
        <v>0</v>
      </c>
      <c r="G18" s="181">
        <f t="shared" si="6"/>
        <v>0</v>
      </c>
      <c r="H18" s="182">
        <f t="shared" si="7"/>
        <v>0</v>
      </c>
      <c r="I18" s="181">
        <f t="shared" si="4"/>
        <v>0</v>
      </c>
      <c r="J18" s="181">
        <f t="shared" si="8"/>
        <v>0</v>
      </c>
      <c r="K18" s="183">
        <f t="shared" si="0"/>
        <v>0</v>
      </c>
      <c r="M18" s="189"/>
      <c r="N18" s="189"/>
      <c r="P18" s="230"/>
      <c r="Q18" s="277">
        <v>47</v>
      </c>
      <c r="R18" s="275">
        <v>12</v>
      </c>
      <c r="S18">
        <v>24000</v>
      </c>
      <c r="T18" s="272">
        <v>336000</v>
      </c>
      <c r="U18" s="272">
        <v>53391.314305442516</v>
      </c>
      <c r="V18" s="272">
        <v>306608.6856945575</v>
      </c>
    </row>
    <row r="19" spans="2:22">
      <c r="B19" s="175">
        <f t="shared" si="1"/>
        <v>20</v>
      </c>
      <c r="C19" s="184">
        <v>2</v>
      </c>
      <c r="D19" s="180">
        <f t="shared" ref="D19:D28" si="9">D18+1</f>
        <v>15</v>
      </c>
      <c r="E19" s="181">
        <f t="shared" si="5"/>
        <v>0</v>
      </c>
      <c r="F19" s="181">
        <f t="shared" si="3"/>
        <v>0</v>
      </c>
      <c r="G19" s="181">
        <f t="shared" si="6"/>
        <v>0</v>
      </c>
      <c r="H19" s="182">
        <f t="shared" si="7"/>
        <v>0</v>
      </c>
      <c r="I19" s="181">
        <f t="shared" si="4"/>
        <v>0</v>
      </c>
      <c r="J19" s="181">
        <f t="shared" si="8"/>
        <v>0</v>
      </c>
      <c r="K19" s="183">
        <f t="shared" si="0"/>
        <v>0</v>
      </c>
      <c r="M19" s="189"/>
      <c r="N19" s="189"/>
      <c r="P19" s="230"/>
      <c r="Q19" s="277">
        <v>48</v>
      </c>
      <c r="R19" s="275">
        <v>13</v>
      </c>
      <c r="S19">
        <v>24000</v>
      </c>
      <c r="T19" s="272">
        <v>336000</v>
      </c>
      <c r="U19" s="272">
        <v>37158.579794768404</v>
      </c>
      <c r="V19" s="272">
        <v>322841.42020523164</v>
      </c>
    </row>
    <row r="20" spans="2:22">
      <c r="B20" s="175">
        <f t="shared" si="1"/>
        <v>20</v>
      </c>
      <c r="C20" s="184">
        <v>2</v>
      </c>
      <c r="D20" s="180">
        <f t="shared" si="9"/>
        <v>16</v>
      </c>
      <c r="E20" s="181">
        <f t="shared" si="5"/>
        <v>0</v>
      </c>
      <c r="F20" s="181">
        <f t="shared" si="3"/>
        <v>0</v>
      </c>
      <c r="G20" s="181">
        <f t="shared" si="6"/>
        <v>0</v>
      </c>
      <c r="H20" s="182">
        <f t="shared" si="7"/>
        <v>0</v>
      </c>
      <c r="I20" s="181">
        <f t="shared" si="4"/>
        <v>0</v>
      </c>
      <c r="J20" s="181">
        <f t="shared" si="8"/>
        <v>0</v>
      </c>
      <c r="K20" s="183">
        <f t="shared" si="0"/>
        <v>0</v>
      </c>
      <c r="M20" s="189"/>
      <c r="N20" s="189"/>
      <c r="P20" s="230"/>
      <c r="Q20" s="277">
        <v>49</v>
      </c>
      <c r="R20" s="275">
        <v>14</v>
      </c>
      <c r="S20">
        <v>24000</v>
      </c>
      <c r="T20" s="272">
        <v>336000</v>
      </c>
      <c r="U20" s="272">
        <v>20066.438222297853</v>
      </c>
      <c r="V20" s="272">
        <v>339933.56177770218</v>
      </c>
    </row>
    <row r="21" spans="2:22">
      <c r="B21" s="175">
        <f t="shared" si="1"/>
        <v>20</v>
      </c>
      <c r="C21" s="184">
        <v>2</v>
      </c>
      <c r="D21" s="180">
        <f t="shared" si="9"/>
        <v>17</v>
      </c>
      <c r="E21" s="181">
        <f t="shared" si="5"/>
        <v>0</v>
      </c>
      <c r="F21" s="181">
        <f t="shared" si="3"/>
        <v>0</v>
      </c>
      <c r="G21" s="181">
        <f t="shared" si="6"/>
        <v>0</v>
      </c>
      <c r="H21" s="182">
        <f t="shared" si="7"/>
        <v>0</v>
      </c>
      <c r="I21" s="181">
        <f t="shared" si="4"/>
        <v>0</v>
      </c>
      <c r="J21" s="181">
        <f t="shared" si="8"/>
        <v>0</v>
      </c>
      <c r="K21" s="183">
        <f t="shared" si="0"/>
        <v>0</v>
      </c>
      <c r="M21" s="189"/>
      <c r="N21" s="189"/>
      <c r="P21" s="230"/>
      <c r="Q21" s="277">
        <v>50</v>
      </c>
      <c r="R21" s="275">
        <v>15</v>
      </c>
      <c r="S21">
        <v>12000</v>
      </c>
      <c r="T21" s="272">
        <v>193893.12531695352</v>
      </c>
      <c r="U21" s="272">
        <v>3342.7250705573456</v>
      </c>
      <c r="V21" s="272">
        <v>202550.4002463962</v>
      </c>
    </row>
    <row r="22" spans="2:22">
      <c r="B22" s="175">
        <f t="shared" si="1"/>
        <v>20</v>
      </c>
      <c r="C22" s="184">
        <v>2</v>
      </c>
      <c r="D22" s="180">
        <f t="shared" si="9"/>
        <v>18</v>
      </c>
      <c r="E22" s="181">
        <f t="shared" si="5"/>
        <v>0</v>
      </c>
      <c r="F22" s="181">
        <f t="shared" si="3"/>
        <v>0</v>
      </c>
      <c r="G22" s="181">
        <f t="shared" si="6"/>
        <v>0</v>
      </c>
      <c r="H22" s="182">
        <f t="shared" si="7"/>
        <v>0</v>
      </c>
      <c r="I22" s="181">
        <f t="shared" si="4"/>
        <v>0</v>
      </c>
      <c r="J22" s="181">
        <f t="shared" si="8"/>
        <v>0</v>
      </c>
      <c r="K22" s="183">
        <f t="shared" si="0"/>
        <v>0</v>
      </c>
      <c r="M22" s="189"/>
      <c r="N22" s="189"/>
      <c r="P22" s="230"/>
      <c r="Q22" s="277">
        <v>51</v>
      </c>
      <c r="R22" s="275">
        <v>16</v>
      </c>
      <c r="S22">
        <v>0</v>
      </c>
      <c r="T22" s="272">
        <v>0</v>
      </c>
      <c r="U22" s="272">
        <v>0</v>
      </c>
      <c r="V22" s="272">
        <v>0</v>
      </c>
    </row>
    <row r="23" spans="2:22">
      <c r="B23" s="175">
        <f t="shared" si="1"/>
        <v>20</v>
      </c>
      <c r="C23" s="184">
        <v>2</v>
      </c>
      <c r="D23" s="180">
        <f t="shared" si="9"/>
        <v>19</v>
      </c>
      <c r="E23" s="181">
        <f t="shared" si="5"/>
        <v>0</v>
      </c>
      <c r="F23" s="181">
        <f t="shared" si="3"/>
        <v>0</v>
      </c>
      <c r="G23" s="181">
        <f t="shared" si="6"/>
        <v>0</v>
      </c>
      <c r="H23" s="182">
        <f t="shared" si="7"/>
        <v>0</v>
      </c>
      <c r="I23" s="181">
        <f t="shared" si="4"/>
        <v>0</v>
      </c>
      <c r="J23" s="181">
        <f t="shared" si="8"/>
        <v>0</v>
      </c>
      <c r="K23" s="183">
        <f t="shared" si="0"/>
        <v>0</v>
      </c>
      <c r="M23" s="189"/>
      <c r="N23" s="189"/>
      <c r="P23" s="230"/>
      <c r="Q23" s="277">
        <v>52</v>
      </c>
      <c r="R23" s="275">
        <v>17</v>
      </c>
      <c r="S23">
        <v>0</v>
      </c>
      <c r="T23" s="272">
        <v>0</v>
      </c>
      <c r="U23" s="272">
        <v>0</v>
      </c>
      <c r="V23" s="272">
        <v>0</v>
      </c>
    </row>
    <row r="24" spans="2:22">
      <c r="B24" s="175">
        <f t="shared" si="1"/>
        <v>20</v>
      </c>
      <c r="C24" s="184">
        <v>2</v>
      </c>
      <c r="D24" s="180">
        <f t="shared" si="9"/>
        <v>20</v>
      </c>
      <c r="E24" s="181">
        <f t="shared" si="5"/>
        <v>0</v>
      </c>
      <c r="F24" s="181">
        <f t="shared" si="3"/>
        <v>0</v>
      </c>
      <c r="G24" s="181">
        <f t="shared" si="6"/>
        <v>0</v>
      </c>
      <c r="H24" s="182">
        <f t="shared" si="7"/>
        <v>0</v>
      </c>
      <c r="I24" s="181">
        <f t="shared" si="4"/>
        <v>0</v>
      </c>
      <c r="J24" s="181">
        <f t="shared" si="8"/>
        <v>0</v>
      </c>
      <c r="K24" s="183">
        <f t="shared" si="0"/>
        <v>0</v>
      </c>
      <c r="M24" s="189"/>
      <c r="N24" s="189"/>
      <c r="P24" s="230"/>
      <c r="Q24" s="277">
        <v>53</v>
      </c>
      <c r="R24" s="275">
        <v>18</v>
      </c>
      <c r="S24">
        <v>0</v>
      </c>
      <c r="T24" s="272">
        <v>0</v>
      </c>
      <c r="U24" s="272">
        <v>0</v>
      </c>
      <c r="V24" s="272">
        <v>0</v>
      </c>
    </row>
    <row r="25" spans="2:22">
      <c r="B25" s="175">
        <f t="shared" si="1"/>
        <v>20</v>
      </c>
      <c r="C25" s="184">
        <v>2</v>
      </c>
      <c r="D25" s="180">
        <f t="shared" si="9"/>
        <v>21</v>
      </c>
      <c r="E25" s="181">
        <f t="shared" si="5"/>
        <v>0</v>
      </c>
      <c r="F25" s="181">
        <f t="shared" si="3"/>
        <v>0</v>
      </c>
      <c r="G25" s="181">
        <f t="shared" si="6"/>
        <v>0</v>
      </c>
      <c r="H25" s="182">
        <f t="shared" si="7"/>
        <v>0</v>
      </c>
      <c r="I25" s="181">
        <f t="shared" si="4"/>
        <v>0</v>
      </c>
      <c r="J25" s="181">
        <f t="shared" si="8"/>
        <v>0</v>
      </c>
      <c r="K25" s="183">
        <f t="shared" si="0"/>
        <v>0</v>
      </c>
      <c r="M25" s="189"/>
      <c r="N25" s="189"/>
      <c r="P25" s="230"/>
      <c r="Q25" s="277">
        <v>54</v>
      </c>
      <c r="R25" s="275">
        <v>19</v>
      </c>
      <c r="S25">
        <v>0</v>
      </c>
      <c r="T25" s="272">
        <v>0</v>
      </c>
      <c r="U25" s="272">
        <v>0</v>
      </c>
      <c r="V25" s="272">
        <v>0</v>
      </c>
    </row>
    <row r="26" spans="2:22">
      <c r="B26" s="175">
        <f t="shared" si="1"/>
        <v>20</v>
      </c>
      <c r="C26" s="184">
        <v>2</v>
      </c>
      <c r="D26" s="180">
        <f t="shared" si="9"/>
        <v>22</v>
      </c>
      <c r="E26" s="181">
        <f t="shared" si="5"/>
        <v>0</v>
      </c>
      <c r="F26" s="181">
        <f t="shared" si="3"/>
        <v>0</v>
      </c>
      <c r="G26" s="181">
        <f t="shared" si="6"/>
        <v>0</v>
      </c>
      <c r="H26" s="182">
        <f t="shared" si="7"/>
        <v>0</v>
      </c>
      <c r="I26" s="181">
        <f t="shared" si="4"/>
        <v>0</v>
      </c>
      <c r="J26" s="181">
        <f t="shared" si="8"/>
        <v>0</v>
      </c>
      <c r="K26" s="183">
        <f t="shared" si="0"/>
        <v>0</v>
      </c>
      <c r="M26" s="189"/>
      <c r="N26" s="189"/>
      <c r="P26" s="230"/>
      <c r="Q26" s="277">
        <v>55</v>
      </c>
      <c r="R26" s="275">
        <v>20</v>
      </c>
      <c r="S26">
        <v>0</v>
      </c>
      <c r="T26" s="272">
        <v>0</v>
      </c>
      <c r="U26" s="272">
        <v>0</v>
      </c>
      <c r="V26" s="272">
        <v>0</v>
      </c>
    </row>
    <row r="27" spans="2:22">
      <c r="B27" s="175">
        <f t="shared" si="1"/>
        <v>20</v>
      </c>
      <c r="C27" s="184">
        <v>2</v>
      </c>
      <c r="D27" s="180">
        <f t="shared" si="9"/>
        <v>23</v>
      </c>
      <c r="E27" s="181">
        <f t="shared" si="5"/>
        <v>0</v>
      </c>
      <c r="F27" s="181">
        <f t="shared" si="3"/>
        <v>0</v>
      </c>
      <c r="G27" s="181">
        <f t="shared" si="6"/>
        <v>0</v>
      </c>
      <c r="H27" s="182">
        <f t="shared" si="7"/>
        <v>0</v>
      </c>
      <c r="I27" s="181">
        <f t="shared" si="4"/>
        <v>0</v>
      </c>
      <c r="J27" s="181">
        <f t="shared" si="8"/>
        <v>0</v>
      </c>
      <c r="K27" s="183">
        <f t="shared" si="0"/>
        <v>0</v>
      </c>
      <c r="M27" s="189"/>
      <c r="N27" s="189"/>
      <c r="P27" s="230"/>
      <c r="Q27" s="277">
        <v>56</v>
      </c>
      <c r="R27" s="275">
        <v>21</v>
      </c>
      <c r="S27">
        <v>0</v>
      </c>
      <c r="T27" s="272">
        <v>0</v>
      </c>
      <c r="U27" s="272">
        <v>0</v>
      </c>
      <c r="V27" s="272">
        <v>0</v>
      </c>
    </row>
    <row r="28" spans="2:22">
      <c r="B28" s="175">
        <f t="shared" si="1"/>
        <v>20</v>
      </c>
      <c r="C28" s="184">
        <v>2</v>
      </c>
      <c r="D28" s="180">
        <f t="shared" si="9"/>
        <v>24</v>
      </c>
      <c r="E28" s="181">
        <f t="shared" si="5"/>
        <v>0</v>
      </c>
      <c r="F28" s="181">
        <f t="shared" si="3"/>
        <v>0</v>
      </c>
      <c r="G28" s="181">
        <f t="shared" si="6"/>
        <v>0</v>
      </c>
      <c r="H28" s="182">
        <f t="shared" si="7"/>
        <v>0</v>
      </c>
      <c r="I28" s="181">
        <f t="shared" si="4"/>
        <v>0</v>
      </c>
      <c r="J28" s="181">
        <f t="shared" si="8"/>
        <v>0</v>
      </c>
      <c r="K28" s="183">
        <f t="shared" si="0"/>
        <v>0</v>
      </c>
      <c r="M28" s="189"/>
      <c r="N28" s="189"/>
      <c r="P28" s="230"/>
      <c r="Q28" s="277">
        <v>57</v>
      </c>
      <c r="R28" s="275">
        <v>22</v>
      </c>
      <c r="S28">
        <v>0</v>
      </c>
      <c r="T28" s="272">
        <v>0</v>
      </c>
      <c r="U28" s="272">
        <v>0</v>
      </c>
      <c r="V28" s="272">
        <v>0</v>
      </c>
    </row>
    <row r="29" spans="2:22">
      <c r="B29" s="175">
        <f t="shared" si="1"/>
        <v>21</v>
      </c>
      <c r="C29" s="180">
        <v>3</v>
      </c>
      <c r="D29" s="180">
        <f t="shared" ref="D29:D92" si="10">D28+1</f>
        <v>25</v>
      </c>
      <c r="E29" s="181">
        <f t="shared" si="5"/>
        <v>0</v>
      </c>
      <c r="F29" s="181">
        <f t="shared" si="3"/>
        <v>0</v>
      </c>
      <c r="G29" s="181">
        <f t="shared" ref="G29:G92" si="11">K28</f>
        <v>0</v>
      </c>
      <c r="H29" s="182">
        <f>N7</f>
        <v>0</v>
      </c>
      <c r="I29" s="181">
        <f t="shared" si="4"/>
        <v>0</v>
      </c>
      <c r="J29" s="181">
        <f t="shared" ref="J29:J92" si="12">E29-I29+F29</f>
        <v>0</v>
      </c>
      <c r="K29" s="183">
        <f t="shared" si="0"/>
        <v>0</v>
      </c>
      <c r="M29" s="189"/>
      <c r="N29" s="189"/>
      <c r="P29" s="230"/>
      <c r="Q29" s="277">
        <v>58</v>
      </c>
      <c r="R29" s="275">
        <v>23</v>
      </c>
      <c r="S29">
        <v>0</v>
      </c>
      <c r="T29" s="272">
        <v>0</v>
      </c>
      <c r="U29" s="272">
        <v>0</v>
      </c>
      <c r="V29" s="272">
        <v>0</v>
      </c>
    </row>
    <row r="30" spans="2:22">
      <c r="B30" s="175">
        <f t="shared" si="1"/>
        <v>21</v>
      </c>
      <c r="C30" s="180">
        <v>3</v>
      </c>
      <c r="D30" s="180">
        <f t="shared" si="10"/>
        <v>26</v>
      </c>
      <c r="E30" s="181">
        <f t="shared" si="5"/>
        <v>0</v>
      </c>
      <c r="F30" s="181">
        <f t="shared" si="3"/>
        <v>0</v>
      </c>
      <c r="G30" s="181">
        <f t="shared" si="11"/>
        <v>0</v>
      </c>
      <c r="H30" s="182">
        <f t="shared" si="7"/>
        <v>0</v>
      </c>
      <c r="I30" s="181">
        <f t="shared" si="4"/>
        <v>0</v>
      </c>
      <c r="J30" s="181">
        <f t="shared" si="12"/>
        <v>0</v>
      </c>
      <c r="K30" s="183">
        <f t="shared" si="0"/>
        <v>0</v>
      </c>
      <c r="M30" s="189"/>
      <c r="N30" s="189"/>
      <c r="P30" s="230"/>
      <c r="Q30" s="277">
        <v>59</v>
      </c>
      <c r="R30" s="275">
        <v>24</v>
      </c>
      <c r="S30">
        <v>0</v>
      </c>
      <c r="T30" s="272">
        <v>0</v>
      </c>
      <c r="U30" s="272">
        <v>0</v>
      </c>
      <c r="V30" s="272">
        <v>0</v>
      </c>
    </row>
    <row r="31" spans="2:22">
      <c r="B31" s="175">
        <f t="shared" si="1"/>
        <v>21</v>
      </c>
      <c r="C31" s="180">
        <v>3</v>
      </c>
      <c r="D31" s="180">
        <f t="shared" si="10"/>
        <v>27</v>
      </c>
      <c r="E31" s="181">
        <f t="shared" si="5"/>
        <v>0</v>
      </c>
      <c r="F31" s="181">
        <f t="shared" si="3"/>
        <v>0</v>
      </c>
      <c r="G31" s="181">
        <f t="shared" si="11"/>
        <v>0</v>
      </c>
      <c r="H31" s="182">
        <f t="shared" si="7"/>
        <v>0</v>
      </c>
      <c r="I31" s="181">
        <f t="shared" si="4"/>
        <v>0</v>
      </c>
      <c r="J31" s="181">
        <f t="shared" si="12"/>
        <v>0</v>
      </c>
      <c r="K31" s="183">
        <f t="shared" si="0"/>
        <v>0</v>
      </c>
      <c r="M31" s="189"/>
      <c r="N31" s="189"/>
      <c r="P31" s="230"/>
      <c r="Q31" s="277">
        <v>60</v>
      </c>
      <c r="R31" s="275">
        <v>25</v>
      </c>
      <c r="S31">
        <v>0</v>
      </c>
      <c r="T31" s="272">
        <v>0</v>
      </c>
      <c r="U31" s="272">
        <v>0</v>
      </c>
      <c r="V31" s="272">
        <v>0</v>
      </c>
    </row>
    <row r="32" spans="2:22">
      <c r="B32" s="175">
        <f t="shared" si="1"/>
        <v>21</v>
      </c>
      <c r="C32" s="180">
        <v>3</v>
      </c>
      <c r="D32" s="180">
        <f t="shared" si="10"/>
        <v>28</v>
      </c>
      <c r="E32" s="181">
        <f t="shared" si="5"/>
        <v>0</v>
      </c>
      <c r="F32" s="181">
        <f t="shared" si="3"/>
        <v>0</v>
      </c>
      <c r="G32" s="181">
        <f t="shared" si="11"/>
        <v>0</v>
      </c>
      <c r="H32" s="182">
        <f t="shared" si="7"/>
        <v>0</v>
      </c>
      <c r="I32" s="181">
        <f t="shared" si="4"/>
        <v>0</v>
      </c>
      <c r="J32" s="181">
        <f t="shared" si="12"/>
        <v>0</v>
      </c>
      <c r="K32" s="183">
        <f t="shared" si="0"/>
        <v>0</v>
      </c>
      <c r="M32" s="189"/>
      <c r="N32" s="189"/>
      <c r="P32" s="230"/>
      <c r="Q32" s="277">
        <v>61</v>
      </c>
      <c r="R32" s="275">
        <v>26</v>
      </c>
      <c r="S32">
        <v>0</v>
      </c>
      <c r="T32" s="272">
        <v>0</v>
      </c>
      <c r="U32" s="272">
        <v>0</v>
      </c>
      <c r="V32" s="272">
        <v>0</v>
      </c>
    </row>
    <row r="33" spans="2:22">
      <c r="B33" s="175">
        <f t="shared" si="1"/>
        <v>21</v>
      </c>
      <c r="C33" s="180">
        <v>3</v>
      </c>
      <c r="D33" s="180">
        <f t="shared" si="10"/>
        <v>29</v>
      </c>
      <c r="E33" s="181">
        <f t="shared" si="5"/>
        <v>0</v>
      </c>
      <c r="F33" s="181">
        <f t="shared" si="3"/>
        <v>0</v>
      </c>
      <c r="G33" s="181">
        <f t="shared" si="11"/>
        <v>0</v>
      </c>
      <c r="H33" s="182">
        <f t="shared" si="7"/>
        <v>0</v>
      </c>
      <c r="I33" s="181">
        <f t="shared" si="4"/>
        <v>0</v>
      </c>
      <c r="J33" s="181">
        <f t="shared" si="12"/>
        <v>0</v>
      </c>
      <c r="K33" s="183">
        <f t="shared" si="0"/>
        <v>0</v>
      </c>
      <c r="M33" s="189"/>
      <c r="N33" s="189"/>
      <c r="P33" s="230"/>
      <c r="Q33" s="277">
        <v>62</v>
      </c>
      <c r="R33" s="275">
        <v>27</v>
      </c>
      <c r="S33">
        <v>0</v>
      </c>
      <c r="T33" s="272">
        <v>0</v>
      </c>
      <c r="U33" s="272">
        <v>0</v>
      </c>
      <c r="V33" s="272">
        <v>0</v>
      </c>
    </row>
    <row r="34" spans="2:22">
      <c r="B34" s="175">
        <f t="shared" si="1"/>
        <v>21</v>
      </c>
      <c r="C34" s="180">
        <v>3</v>
      </c>
      <c r="D34" s="180">
        <f t="shared" si="10"/>
        <v>30</v>
      </c>
      <c r="E34" s="181">
        <f t="shared" si="5"/>
        <v>0</v>
      </c>
      <c r="F34" s="181">
        <f t="shared" si="3"/>
        <v>0</v>
      </c>
      <c r="G34" s="181">
        <f t="shared" si="11"/>
        <v>0</v>
      </c>
      <c r="H34" s="182">
        <f t="shared" si="7"/>
        <v>0</v>
      </c>
      <c r="I34" s="181">
        <f t="shared" si="4"/>
        <v>0</v>
      </c>
      <c r="J34" s="181">
        <f t="shared" si="12"/>
        <v>0</v>
      </c>
      <c r="K34" s="183">
        <f t="shared" si="0"/>
        <v>0</v>
      </c>
      <c r="M34" s="189"/>
      <c r="N34" s="189"/>
      <c r="P34" s="230"/>
      <c r="Q34" s="277">
        <v>63</v>
      </c>
      <c r="R34" s="275">
        <v>28</v>
      </c>
      <c r="S34">
        <v>0</v>
      </c>
      <c r="T34" s="272">
        <v>0</v>
      </c>
      <c r="U34" s="272">
        <v>0</v>
      </c>
      <c r="V34" s="272">
        <v>0</v>
      </c>
    </row>
    <row r="35" spans="2:22">
      <c r="B35" s="175">
        <f t="shared" si="1"/>
        <v>21</v>
      </c>
      <c r="C35" s="180">
        <v>3</v>
      </c>
      <c r="D35" s="180">
        <f t="shared" si="10"/>
        <v>31</v>
      </c>
      <c r="E35" s="181">
        <f t="shared" si="5"/>
        <v>0</v>
      </c>
      <c r="F35" s="181">
        <f t="shared" si="3"/>
        <v>0</v>
      </c>
      <c r="G35" s="181">
        <f t="shared" si="11"/>
        <v>0</v>
      </c>
      <c r="H35" s="182">
        <f t="shared" si="7"/>
        <v>0</v>
      </c>
      <c r="I35" s="181">
        <f t="shared" si="4"/>
        <v>0</v>
      </c>
      <c r="J35" s="181">
        <f t="shared" si="12"/>
        <v>0</v>
      </c>
      <c r="K35" s="183">
        <f t="shared" si="0"/>
        <v>0</v>
      </c>
      <c r="M35" s="189"/>
      <c r="N35" s="189"/>
      <c r="P35" s="230"/>
      <c r="Q35" s="277">
        <v>64</v>
      </c>
      <c r="R35" s="275">
        <v>29</v>
      </c>
      <c r="S35">
        <v>0</v>
      </c>
      <c r="T35" s="272">
        <v>0</v>
      </c>
      <c r="U35" s="272">
        <v>0</v>
      </c>
      <c r="V35" s="272">
        <v>0</v>
      </c>
    </row>
    <row r="36" spans="2:22">
      <c r="B36" s="175">
        <f t="shared" si="1"/>
        <v>21</v>
      </c>
      <c r="C36" s="180">
        <v>3</v>
      </c>
      <c r="D36" s="180">
        <f t="shared" si="10"/>
        <v>32</v>
      </c>
      <c r="E36" s="181">
        <f t="shared" si="5"/>
        <v>0</v>
      </c>
      <c r="F36" s="181">
        <f t="shared" si="3"/>
        <v>0</v>
      </c>
      <c r="G36" s="181">
        <f t="shared" si="11"/>
        <v>0</v>
      </c>
      <c r="H36" s="182">
        <f t="shared" si="7"/>
        <v>0</v>
      </c>
      <c r="I36" s="181">
        <f t="shared" si="4"/>
        <v>0</v>
      </c>
      <c r="J36" s="181">
        <f t="shared" si="12"/>
        <v>0</v>
      </c>
      <c r="K36" s="183">
        <f t="shared" si="0"/>
        <v>0</v>
      </c>
      <c r="M36" s="189"/>
      <c r="N36" s="189"/>
      <c r="P36" s="230"/>
      <c r="Q36" s="277">
        <v>65</v>
      </c>
      <c r="R36" s="275">
        <v>30</v>
      </c>
      <c r="S36">
        <v>0</v>
      </c>
      <c r="T36" s="272">
        <v>0</v>
      </c>
      <c r="U36" s="272">
        <v>0</v>
      </c>
      <c r="V36" s="272">
        <v>0</v>
      </c>
    </row>
    <row r="37" spans="2:22">
      <c r="B37" s="175">
        <f t="shared" si="1"/>
        <v>21</v>
      </c>
      <c r="C37" s="180">
        <v>3</v>
      </c>
      <c r="D37" s="180">
        <f t="shared" si="10"/>
        <v>33</v>
      </c>
      <c r="E37" s="181">
        <f t="shared" si="5"/>
        <v>0</v>
      </c>
      <c r="F37" s="181">
        <f t="shared" si="3"/>
        <v>0</v>
      </c>
      <c r="G37" s="181">
        <f t="shared" si="11"/>
        <v>0</v>
      </c>
      <c r="H37" s="182">
        <f t="shared" si="7"/>
        <v>0</v>
      </c>
      <c r="I37" s="181">
        <f t="shared" si="4"/>
        <v>0</v>
      </c>
      <c r="J37" s="181">
        <f t="shared" si="12"/>
        <v>0</v>
      </c>
      <c r="K37" s="183">
        <f t="shared" si="0"/>
        <v>0</v>
      </c>
      <c r="M37" s="189"/>
      <c r="N37" s="189"/>
      <c r="P37" s="230"/>
      <c r="Q37" s="277">
        <v>66</v>
      </c>
      <c r="R37" s="275">
        <v>31</v>
      </c>
      <c r="S37">
        <v>0</v>
      </c>
      <c r="T37" s="272">
        <v>0</v>
      </c>
      <c r="U37" s="272">
        <v>0</v>
      </c>
      <c r="V37" s="272">
        <v>0</v>
      </c>
    </row>
    <row r="38" spans="2:22">
      <c r="B38" s="175">
        <f t="shared" si="1"/>
        <v>21</v>
      </c>
      <c r="C38" s="180">
        <v>3</v>
      </c>
      <c r="D38" s="180">
        <f t="shared" si="10"/>
        <v>34</v>
      </c>
      <c r="E38" s="181">
        <f t="shared" si="5"/>
        <v>0</v>
      </c>
      <c r="F38" s="181">
        <f t="shared" si="3"/>
        <v>0</v>
      </c>
      <c r="G38" s="181">
        <f t="shared" si="11"/>
        <v>0</v>
      </c>
      <c r="H38" s="182">
        <f t="shared" si="7"/>
        <v>0</v>
      </c>
      <c r="I38" s="181">
        <f t="shared" si="4"/>
        <v>0</v>
      </c>
      <c r="J38" s="181">
        <f t="shared" si="12"/>
        <v>0</v>
      </c>
      <c r="K38" s="183">
        <f t="shared" si="0"/>
        <v>0</v>
      </c>
      <c r="M38" s="189"/>
      <c r="N38" s="189"/>
      <c r="P38" s="230"/>
      <c r="Q38" s="277">
        <v>67</v>
      </c>
      <c r="R38" s="275">
        <v>32</v>
      </c>
      <c r="S38">
        <v>0</v>
      </c>
      <c r="T38" s="272">
        <v>0</v>
      </c>
      <c r="U38" s="272">
        <v>0</v>
      </c>
      <c r="V38" s="272">
        <v>0</v>
      </c>
    </row>
    <row r="39" spans="2:22">
      <c r="B39" s="175">
        <f t="shared" si="1"/>
        <v>21</v>
      </c>
      <c r="C39" s="180">
        <v>3</v>
      </c>
      <c r="D39" s="180">
        <f t="shared" si="10"/>
        <v>35</v>
      </c>
      <c r="E39" s="181">
        <f t="shared" si="5"/>
        <v>0</v>
      </c>
      <c r="F39" s="181">
        <f t="shared" si="3"/>
        <v>0</v>
      </c>
      <c r="G39" s="181">
        <f t="shared" si="11"/>
        <v>0</v>
      </c>
      <c r="H39" s="182">
        <f t="shared" si="7"/>
        <v>0</v>
      </c>
      <c r="I39" s="181">
        <f t="shared" si="4"/>
        <v>0</v>
      </c>
      <c r="J39" s="181">
        <f t="shared" si="12"/>
        <v>0</v>
      </c>
      <c r="K39" s="183">
        <f t="shared" si="0"/>
        <v>0</v>
      </c>
      <c r="M39" s="189"/>
      <c r="N39" s="189"/>
      <c r="P39" s="230"/>
      <c r="Q39" s="277">
        <v>68</v>
      </c>
      <c r="R39" s="275">
        <v>33</v>
      </c>
      <c r="S39">
        <v>0</v>
      </c>
      <c r="T39" s="272">
        <v>0</v>
      </c>
      <c r="U39" s="272">
        <v>0</v>
      </c>
      <c r="V39" s="272">
        <v>0</v>
      </c>
    </row>
    <row r="40" spans="2:22">
      <c r="B40" s="175">
        <f t="shared" si="1"/>
        <v>21</v>
      </c>
      <c r="C40" s="180">
        <v>3</v>
      </c>
      <c r="D40" s="180">
        <f t="shared" si="10"/>
        <v>36</v>
      </c>
      <c r="E40" s="181">
        <f t="shared" si="5"/>
        <v>0</v>
      </c>
      <c r="F40" s="181">
        <f t="shared" si="3"/>
        <v>0</v>
      </c>
      <c r="G40" s="181">
        <f t="shared" si="11"/>
        <v>0</v>
      </c>
      <c r="H40" s="182">
        <f t="shared" si="7"/>
        <v>0</v>
      </c>
      <c r="I40" s="181">
        <f t="shared" si="4"/>
        <v>0</v>
      </c>
      <c r="J40" s="181">
        <f t="shared" si="12"/>
        <v>0</v>
      </c>
      <c r="K40" s="183">
        <f t="shared" si="0"/>
        <v>0</v>
      </c>
      <c r="M40" s="189"/>
      <c r="N40" s="189"/>
      <c r="P40" s="230"/>
      <c r="Q40" s="277">
        <v>69</v>
      </c>
      <c r="R40" s="275">
        <v>34</v>
      </c>
      <c r="S40">
        <v>0</v>
      </c>
      <c r="T40" s="272">
        <v>0</v>
      </c>
      <c r="U40" s="272">
        <v>0</v>
      </c>
      <c r="V40" s="272">
        <v>0</v>
      </c>
    </row>
    <row r="41" spans="2:22">
      <c r="B41" s="175">
        <f t="shared" si="1"/>
        <v>22</v>
      </c>
      <c r="C41" s="180">
        <v>4</v>
      </c>
      <c r="D41" s="180">
        <f t="shared" si="10"/>
        <v>37</v>
      </c>
      <c r="E41" s="181">
        <f t="shared" si="5"/>
        <v>0</v>
      </c>
      <c r="F41" s="181">
        <f t="shared" si="3"/>
        <v>0</v>
      </c>
      <c r="G41" s="181">
        <f t="shared" si="11"/>
        <v>0</v>
      </c>
      <c r="H41" s="182">
        <f>N8</f>
        <v>0</v>
      </c>
      <c r="I41" s="181">
        <f t="shared" si="4"/>
        <v>0</v>
      </c>
      <c r="J41" s="181">
        <f t="shared" si="12"/>
        <v>0</v>
      </c>
      <c r="K41" s="183">
        <f t="shared" si="0"/>
        <v>0</v>
      </c>
      <c r="M41" s="189"/>
      <c r="N41" s="189"/>
      <c r="P41" s="230"/>
      <c r="Q41" s="277" t="s">
        <v>130</v>
      </c>
      <c r="R41" s="275"/>
      <c r="S41">
        <v>348000</v>
      </c>
      <c r="T41" s="272">
        <v>4897893.1253169533</v>
      </c>
      <c r="U41" s="272">
        <v>1301959.1253169545</v>
      </c>
      <c r="V41" s="272">
        <v>3943933.9999999995</v>
      </c>
    </row>
    <row r="42" spans="2:22">
      <c r="B42" s="175">
        <f t="shared" si="1"/>
        <v>22</v>
      </c>
      <c r="C42" s="180">
        <v>4</v>
      </c>
      <c r="D42" s="180">
        <f t="shared" si="10"/>
        <v>38</v>
      </c>
      <c r="E42" s="181">
        <f t="shared" si="5"/>
        <v>0</v>
      </c>
      <c r="F42" s="181">
        <f t="shared" si="3"/>
        <v>0</v>
      </c>
      <c r="G42" s="181">
        <f t="shared" si="11"/>
        <v>0</v>
      </c>
      <c r="H42" s="182">
        <f t="shared" si="7"/>
        <v>0</v>
      </c>
      <c r="I42" s="181">
        <f t="shared" si="4"/>
        <v>0</v>
      </c>
      <c r="J42" s="181">
        <f t="shared" si="12"/>
        <v>0</v>
      </c>
      <c r="K42" s="183">
        <f t="shared" si="0"/>
        <v>0</v>
      </c>
      <c r="M42" s="189"/>
      <c r="N42" s="189"/>
      <c r="P42" s="230"/>
      <c r="Q42" s="275"/>
      <c r="R42" s="275"/>
      <c r="S42"/>
      <c r="T42"/>
      <c r="U42"/>
      <c r="V42"/>
    </row>
    <row r="43" spans="2:22">
      <c r="B43" s="175">
        <f t="shared" si="1"/>
        <v>22</v>
      </c>
      <c r="C43" s="180">
        <v>4</v>
      </c>
      <c r="D43" s="180">
        <f t="shared" si="10"/>
        <v>39</v>
      </c>
      <c r="E43" s="181">
        <f t="shared" si="5"/>
        <v>0</v>
      </c>
      <c r="F43" s="181">
        <f t="shared" si="3"/>
        <v>0</v>
      </c>
      <c r="G43" s="181">
        <f t="shared" si="11"/>
        <v>0</v>
      </c>
      <c r="H43" s="182">
        <f t="shared" si="7"/>
        <v>0</v>
      </c>
      <c r="I43" s="181">
        <f t="shared" si="4"/>
        <v>0</v>
      </c>
      <c r="J43" s="181">
        <f t="shared" si="12"/>
        <v>0</v>
      </c>
      <c r="K43" s="183">
        <f t="shared" si="0"/>
        <v>0</v>
      </c>
      <c r="M43" s="189"/>
      <c r="N43" s="189"/>
      <c r="P43" s="230"/>
      <c r="Q43" s="275"/>
      <c r="R43" s="275"/>
      <c r="S43"/>
      <c r="T43"/>
      <c r="U43"/>
      <c r="V43"/>
    </row>
    <row r="44" spans="2:22">
      <c r="B44" s="175">
        <f t="shared" si="1"/>
        <v>22</v>
      </c>
      <c r="C44" s="180">
        <v>4</v>
      </c>
      <c r="D44" s="180">
        <f t="shared" si="10"/>
        <v>40</v>
      </c>
      <c r="E44" s="181">
        <f t="shared" si="5"/>
        <v>0</v>
      </c>
      <c r="F44" s="181">
        <f t="shared" si="3"/>
        <v>0</v>
      </c>
      <c r="G44" s="181">
        <f t="shared" si="11"/>
        <v>0</v>
      </c>
      <c r="H44" s="182">
        <f t="shared" si="7"/>
        <v>0</v>
      </c>
      <c r="I44" s="181">
        <f t="shared" si="4"/>
        <v>0</v>
      </c>
      <c r="J44" s="181">
        <f t="shared" si="12"/>
        <v>0</v>
      </c>
      <c r="K44" s="183">
        <f t="shared" si="0"/>
        <v>0</v>
      </c>
      <c r="M44" s="189"/>
      <c r="N44" s="189"/>
      <c r="P44" s="230"/>
      <c r="Q44" s="275"/>
      <c r="R44" s="275"/>
      <c r="S44"/>
      <c r="T44"/>
      <c r="U44"/>
      <c r="V44"/>
    </row>
    <row r="45" spans="2:22">
      <c r="B45" s="175">
        <f t="shared" si="1"/>
        <v>22</v>
      </c>
      <c r="C45" s="180">
        <v>4</v>
      </c>
      <c r="D45" s="180">
        <f t="shared" si="10"/>
        <v>41</v>
      </c>
      <c r="E45" s="181">
        <f t="shared" si="5"/>
        <v>0</v>
      </c>
      <c r="F45" s="181">
        <f t="shared" si="3"/>
        <v>0</v>
      </c>
      <c r="G45" s="181">
        <f t="shared" si="11"/>
        <v>0</v>
      </c>
      <c r="H45" s="182">
        <f t="shared" si="7"/>
        <v>0</v>
      </c>
      <c r="I45" s="181">
        <f t="shared" si="4"/>
        <v>0</v>
      </c>
      <c r="J45" s="181">
        <f t="shared" si="12"/>
        <v>0</v>
      </c>
      <c r="K45" s="183">
        <f t="shared" si="0"/>
        <v>0</v>
      </c>
      <c r="M45" s="189"/>
      <c r="N45" s="189"/>
      <c r="P45" s="230"/>
      <c r="Q45" s="275"/>
      <c r="R45" s="275"/>
      <c r="S45"/>
      <c r="T45"/>
      <c r="U45"/>
      <c r="V45"/>
    </row>
    <row r="46" spans="2:22">
      <c r="B46" s="175">
        <f t="shared" si="1"/>
        <v>22</v>
      </c>
      <c r="C46" s="180">
        <v>4</v>
      </c>
      <c r="D46" s="180">
        <f t="shared" si="10"/>
        <v>42</v>
      </c>
      <c r="E46" s="181">
        <f t="shared" si="5"/>
        <v>0</v>
      </c>
      <c r="F46" s="181">
        <f t="shared" si="3"/>
        <v>0</v>
      </c>
      <c r="G46" s="181">
        <f t="shared" si="11"/>
        <v>0</v>
      </c>
      <c r="H46" s="182">
        <f t="shared" si="7"/>
        <v>0</v>
      </c>
      <c r="I46" s="181">
        <f t="shared" si="4"/>
        <v>0</v>
      </c>
      <c r="J46" s="181">
        <f t="shared" si="12"/>
        <v>0</v>
      </c>
      <c r="K46" s="183">
        <f t="shared" si="0"/>
        <v>0</v>
      </c>
      <c r="M46" s="189"/>
      <c r="N46" s="189"/>
      <c r="P46" s="230"/>
      <c r="Q46" s="275"/>
      <c r="R46" s="275"/>
      <c r="S46"/>
      <c r="T46"/>
      <c r="U46"/>
      <c r="V46"/>
    </row>
    <row r="47" spans="2:22">
      <c r="B47" s="175">
        <f t="shared" si="1"/>
        <v>22</v>
      </c>
      <c r="C47" s="180">
        <v>4</v>
      </c>
      <c r="D47" s="180">
        <f t="shared" si="10"/>
        <v>43</v>
      </c>
      <c r="E47" s="181">
        <f t="shared" si="5"/>
        <v>0</v>
      </c>
      <c r="F47" s="181">
        <f t="shared" si="3"/>
        <v>0</v>
      </c>
      <c r="G47" s="181">
        <f t="shared" si="11"/>
        <v>0</v>
      </c>
      <c r="H47" s="182">
        <f t="shared" si="7"/>
        <v>0</v>
      </c>
      <c r="I47" s="181">
        <f t="shared" si="4"/>
        <v>0</v>
      </c>
      <c r="J47" s="181">
        <f t="shared" si="12"/>
        <v>0</v>
      </c>
      <c r="K47" s="183">
        <f t="shared" si="0"/>
        <v>0</v>
      </c>
      <c r="M47" s="189"/>
      <c r="N47" s="189"/>
      <c r="P47" s="230"/>
      <c r="Q47" s="275"/>
      <c r="R47" s="275"/>
      <c r="S47"/>
      <c r="T47"/>
      <c r="U47"/>
      <c r="V47"/>
    </row>
    <row r="48" spans="2:22">
      <c r="B48" s="175">
        <f t="shared" si="1"/>
        <v>22</v>
      </c>
      <c r="C48" s="180">
        <v>4</v>
      </c>
      <c r="D48" s="180">
        <f t="shared" si="10"/>
        <v>44</v>
      </c>
      <c r="E48" s="181">
        <f t="shared" si="5"/>
        <v>0</v>
      </c>
      <c r="F48" s="181">
        <f t="shared" si="3"/>
        <v>0</v>
      </c>
      <c r="G48" s="181">
        <f t="shared" si="11"/>
        <v>0</v>
      </c>
      <c r="H48" s="182">
        <f t="shared" si="7"/>
        <v>0</v>
      </c>
      <c r="I48" s="181">
        <f t="shared" si="4"/>
        <v>0</v>
      </c>
      <c r="J48" s="181">
        <f t="shared" si="12"/>
        <v>0</v>
      </c>
      <c r="K48" s="183">
        <f t="shared" si="0"/>
        <v>0</v>
      </c>
      <c r="M48" s="189"/>
      <c r="N48" s="189"/>
      <c r="P48" s="230"/>
      <c r="Q48" s="275"/>
      <c r="R48" s="275"/>
      <c r="S48"/>
      <c r="T48"/>
      <c r="U48"/>
      <c r="V48"/>
    </row>
    <row r="49" spans="2:22">
      <c r="B49" s="175">
        <f t="shared" si="1"/>
        <v>22</v>
      </c>
      <c r="C49" s="180">
        <v>4</v>
      </c>
      <c r="D49" s="180">
        <f t="shared" si="10"/>
        <v>45</v>
      </c>
      <c r="E49" s="181">
        <f t="shared" si="5"/>
        <v>0</v>
      </c>
      <c r="F49" s="181">
        <f t="shared" si="3"/>
        <v>0</v>
      </c>
      <c r="G49" s="181">
        <f t="shared" si="11"/>
        <v>0</v>
      </c>
      <c r="H49" s="182">
        <f t="shared" si="7"/>
        <v>0</v>
      </c>
      <c r="I49" s="181">
        <f t="shared" si="4"/>
        <v>0</v>
      </c>
      <c r="J49" s="181">
        <f t="shared" si="12"/>
        <v>0</v>
      </c>
      <c r="K49" s="183">
        <f t="shared" si="0"/>
        <v>0</v>
      </c>
      <c r="M49" s="189"/>
      <c r="N49" s="189"/>
      <c r="P49" s="230"/>
      <c r="Q49" s="275"/>
      <c r="R49" s="275"/>
      <c r="S49"/>
      <c r="T49"/>
      <c r="U49"/>
      <c r="V49"/>
    </row>
    <row r="50" spans="2:22">
      <c r="B50" s="175">
        <f t="shared" si="1"/>
        <v>22</v>
      </c>
      <c r="C50" s="180">
        <v>4</v>
      </c>
      <c r="D50" s="180">
        <f t="shared" si="10"/>
        <v>46</v>
      </c>
      <c r="E50" s="181">
        <f t="shared" si="5"/>
        <v>0</v>
      </c>
      <c r="F50" s="181">
        <f t="shared" si="3"/>
        <v>0</v>
      </c>
      <c r="G50" s="181">
        <f t="shared" si="11"/>
        <v>0</v>
      </c>
      <c r="H50" s="182">
        <f t="shared" si="7"/>
        <v>0</v>
      </c>
      <c r="I50" s="181">
        <f t="shared" si="4"/>
        <v>0</v>
      </c>
      <c r="J50" s="181">
        <f t="shared" si="12"/>
        <v>0</v>
      </c>
      <c r="K50" s="183">
        <f t="shared" si="0"/>
        <v>0</v>
      </c>
      <c r="M50" s="189"/>
      <c r="N50" s="189"/>
      <c r="P50" s="230"/>
      <c r="Q50" s="275"/>
      <c r="R50" s="275"/>
      <c r="S50"/>
      <c r="T50"/>
      <c r="U50"/>
      <c r="V50"/>
    </row>
    <row r="51" spans="2:22">
      <c r="B51" s="175">
        <f t="shared" si="1"/>
        <v>22</v>
      </c>
      <c r="C51" s="180">
        <v>4</v>
      </c>
      <c r="D51" s="180">
        <f t="shared" si="10"/>
        <v>47</v>
      </c>
      <c r="E51" s="181">
        <f t="shared" si="5"/>
        <v>0</v>
      </c>
      <c r="F51" s="181">
        <f t="shared" si="3"/>
        <v>0</v>
      </c>
      <c r="G51" s="181">
        <f t="shared" si="11"/>
        <v>0</v>
      </c>
      <c r="H51" s="182">
        <f t="shared" si="7"/>
        <v>0</v>
      </c>
      <c r="I51" s="181">
        <f t="shared" si="4"/>
        <v>0</v>
      </c>
      <c r="J51" s="181">
        <f t="shared" si="12"/>
        <v>0</v>
      </c>
      <c r="K51" s="183">
        <f t="shared" si="0"/>
        <v>0</v>
      </c>
      <c r="M51" s="189"/>
      <c r="N51" s="189"/>
      <c r="P51" s="230"/>
      <c r="Q51" s="275"/>
      <c r="R51" s="275"/>
      <c r="S51"/>
      <c r="T51"/>
      <c r="U51"/>
      <c r="V51"/>
    </row>
    <row r="52" spans="2:22">
      <c r="B52" s="175">
        <f t="shared" si="1"/>
        <v>22</v>
      </c>
      <c r="C52" s="180">
        <v>4</v>
      </c>
      <c r="D52" s="180">
        <f t="shared" si="10"/>
        <v>48</v>
      </c>
      <c r="E52" s="181">
        <f t="shared" si="5"/>
        <v>0</v>
      </c>
      <c r="F52" s="181">
        <f t="shared" si="3"/>
        <v>0</v>
      </c>
      <c r="G52" s="181">
        <f t="shared" si="11"/>
        <v>0</v>
      </c>
      <c r="H52" s="182">
        <f t="shared" si="7"/>
        <v>0</v>
      </c>
      <c r="I52" s="181">
        <f t="shared" si="4"/>
        <v>0</v>
      </c>
      <c r="J52" s="181">
        <f t="shared" si="12"/>
        <v>0</v>
      </c>
      <c r="K52" s="183">
        <f t="shared" si="0"/>
        <v>0</v>
      </c>
      <c r="M52" s="189"/>
      <c r="N52" s="189"/>
      <c r="P52" s="230"/>
      <c r="Q52" s="275"/>
      <c r="R52" s="275"/>
      <c r="S52"/>
      <c r="T52"/>
      <c r="U52"/>
      <c r="V52"/>
    </row>
    <row r="53" spans="2:22">
      <c r="B53" s="175">
        <f t="shared" si="1"/>
        <v>23</v>
      </c>
      <c r="C53" s="180">
        <v>5</v>
      </c>
      <c r="D53" s="180">
        <f t="shared" si="10"/>
        <v>49</v>
      </c>
      <c r="E53" s="181">
        <f t="shared" si="5"/>
        <v>0</v>
      </c>
      <c r="F53" s="181">
        <f t="shared" si="3"/>
        <v>0</v>
      </c>
      <c r="G53" s="181">
        <f t="shared" si="11"/>
        <v>0</v>
      </c>
      <c r="H53" s="182">
        <f t="shared" si="7"/>
        <v>0</v>
      </c>
      <c r="I53" s="181">
        <f t="shared" si="4"/>
        <v>0</v>
      </c>
      <c r="J53" s="181">
        <f t="shared" si="12"/>
        <v>0</v>
      </c>
      <c r="K53" s="183">
        <f t="shared" si="0"/>
        <v>0</v>
      </c>
      <c r="M53" s="189"/>
      <c r="N53" s="189"/>
      <c r="P53" s="230"/>
      <c r="Q53" s="275"/>
      <c r="R53" s="275"/>
      <c r="S53"/>
      <c r="T53"/>
      <c r="U53"/>
      <c r="V53"/>
    </row>
    <row r="54" spans="2:22">
      <c r="B54" s="175">
        <f t="shared" si="1"/>
        <v>23</v>
      </c>
      <c r="C54" s="180">
        <v>5</v>
      </c>
      <c r="D54" s="180">
        <f t="shared" si="10"/>
        <v>50</v>
      </c>
      <c r="E54" s="181">
        <f t="shared" si="5"/>
        <v>0</v>
      </c>
      <c r="F54" s="181">
        <f t="shared" si="3"/>
        <v>0</v>
      </c>
      <c r="G54" s="181">
        <f t="shared" si="11"/>
        <v>0</v>
      </c>
      <c r="H54" s="182">
        <f t="shared" si="7"/>
        <v>0</v>
      </c>
      <c r="I54" s="181">
        <f t="shared" si="4"/>
        <v>0</v>
      </c>
      <c r="J54" s="181">
        <f t="shared" si="12"/>
        <v>0</v>
      </c>
      <c r="K54" s="183">
        <f t="shared" si="0"/>
        <v>0</v>
      </c>
      <c r="M54" s="189"/>
      <c r="N54" s="189"/>
      <c r="P54" s="230"/>
      <c r="Q54" s="275"/>
      <c r="R54" s="275"/>
      <c r="S54"/>
      <c r="T54"/>
      <c r="U54"/>
      <c r="V54"/>
    </row>
    <row r="55" spans="2:22">
      <c r="B55" s="175">
        <f t="shared" si="1"/>
        <v>23</v>
      </c>
      <c r="C55" s="180">
        <v>5</v>
      </c>
      <c r="D55" s="180">
        <f t="shared" si="10"/>
        <v>51</v>
      </c>
      <c r="E55" s="181">
        <f t="shared" si="5"/>
        <v>0</v>
      </c>
      <c r="F55" s="181">
        <f t="shared" si="3"/>
        <v>0</v>
      </c>
      <c r="G55" s="181">
        <f t="shared" si="11"/>
        <v>0</v>
      </c>
      <c r="H55" s="182">
        <f t="shared" si="7"/>
        <v>0</v>
      </c>
      <c r="I55" s="181">
        <f t="shared" si="4"/>
        <v>0</v>
      </c>
      <c r="J55" s="181">
        <f t="shared" si="12"/>
        <v>0</v>
      </c>
      <c r="K55" s="183">
        <f t="shared" si="0"/>
        <v>0</v>
      </c>
      <c r="M55" s="189"/>
      <c r="N55" s="189"/>
      <c r="P55" s="230"/>
      <c r="Q55" s="275"/>
      <c r="R55" s="275"/>
      <c r="S55"/>
      <c r="T55"/>
      <c r="U55"/>
      <c r="V55"/>
    </row>
    <row r="56" spans="2:22">
      <c r="B56" s="175">
        <f t="shared" si="1"/>
        <v>23</v>
      </c>
      <c r="C56" s="180">
        <v>5</v>
      </c>
      <c r="D56" s="180">
        <f t="shared" si="10"/>
        <v>52</v>
      </c>
      <c r="E56" s="181">
        <f t="shared" si="5"/>
        <v>0</v>
      </c>
      <c r="F56" s="181">
        <f t="shared" si="3"/>
        <v>0</v>
      </c>
      <c r="G56" s="181">
        <f t="shared" si="11"/>
        <v>0</v>
      </c>
      <c r="H56" s="182">
        <f t="shared" si="7"/>
        <v>0</v>
      </c>
      <c r="I56" s="181">
        <f t="shared" si="4"/>
        <v>0</v>
      </c>
      <c r="J56" s="181">
        <f t="shared" si="12"/>
        <v>0</v>
      </c>
      <c r="K56" s="183">
        <f t="shared" si="0"/>
        <v>0</v>
      </c>
      <c r="M56" s="189"/>
      <c r="N56" s="189"/>
      <c r="P56" s="230"/>
      <c r="Q56" s="275"/>
      <c r="R56" s="275"/>
      <c r="S56"/>
      <c r="T56"/>
      <c r="U56"/>
      <c r="V56"/>
    </row>
    <row r="57" spans="2:22">
      <c r="B57" s="175">
        <f t="shared" si="1"/>
        <v>23</v>
      </c>
      <c r="C57" s="180">
        <v>5</v>
      </c>
      <c r="D57" s="180">
        <f t="shared" si="10"/>
        <v>53</v>
      </c>
      <c r="E57" s="181">
        <f t="shared" si="5"/>
        <v>0</v>
      </c>
      <c r="F57" s="181">
        <f t="shared" si="3"/>
        <v>0</v>
      </c>
      <c r="G57" s="181">
        <f t="shared" si="11"/>
        <v>0</v>
      </c>
      <c r="H57" s="182">
        <f t="shared" si="7"/>
        <v>0</v>
      </c>
      <c r="I57" s="181">
        <f t="shared" si="4"/>
        <v>0</v>
      </c>
      <c r="J57" s="181">
        <f t="shared" si="12"/>
        <v>0</v>
      </c>
      <c r="K57" s="183">
        <f t="shared" si="0"/>
        <v>0</v>
      </c>
      <c r="M57" s="189"/>
      <c r="N57" s="189"/>
      <c r="P57" s="230"/>
      <c r="Q57" s="275"/>
      <c r="R57" s="275"/>
      <c r="S57"/>
      <c r="T57"/>
      <c r="U57"/>
      <c r="V57"/>
    </row>
    <row r="58" spans="2:22">
      <c r="B58" s="175">
        <f t="shared" si="1"/>
        <v>23</v>
      </c>
      <c r="C58" s="180">
        <v>5</v>
      </c>
      <c r="D58" s="180">
        <f t="shared" si="10"/>
        <v>54</v>
      </c>
      <c r="E58" s="181">
        <f t="shared" si="5"/>
        <v>0</v>
      </c>
      <c r="F58" s="181">
        <f t="shared" si="3"/>
        <v>0</v>
      </c>
      <c r="G58" s="181">
        <f t="shared" si="11"/>
        <v>0</v>
      </c>
      <c r="H58" s="182">
        <f t="shared" si="7"/>
        <v>0</v>
      </c>
      <c r="I58" s="181">
        <f t="shared" si="4"/>
        <v>0</v>
      </c>
      <c r="J58" s="181">
        <f t="shared" si="12"/>
        <v>0</v>
      </c>
      <c r="K58" s="183">
        <f t="shared" si="0"/>
        <v>0</v>
      </c>
      <c r="M58" s="189"/>
      <c r="N58" s="189"/>
      <c r="P58" s="230"/>
      <c r="Q58" s="275"/>
      <c r="R58" s="275"/>
      <c r="S58"/>
      <c r="T58"/>
      <c r="U58"/>
      <c r="V58"/>
    </row>
    <row r="59" spans="2:22">
      <c r="B59" s="175">
        <f t="shared" si="1"/>
        <v>23</v>
      </c>
      <c r="C59" s="180">
        <v>5</v>
      </c>
      <c r="D59" s="180">
        <f t="shared" si="10"/>
        <v>55</v>
      </c>
      <c r="E59" s="181">
        <f t="shared" si="5"/>
        <v>0</v>
      </c>
      <c r="F59" s="181">
        <f t="shared" si="3"/>
        <v>0</v>
      </c>
      <c r="G59" s="181">
        <f t="shared" si="11"/>
        <v>0</v>
      </c>
      <c r="H59" s="182">
        <f t="shared" si="7"/>
        <v>0</v>
      </c>
      <c r="I59" s="181">
        <f t="shared" si="4"/>
        <v>0</v>
      </c>
      <c r="J59" s="181">
        <f t="shared" si="12"/>
        <v>0</v>
      </c>
      <c r="K59" s="183">
        <f t="shared" si="0"/>
        <v>0</v>
      </c>
      <c r="M59" s="189"/>
      <c r="N59" s="189"/>
      <c r="P59" s="230"/>
      <c r="Q59" s="275"/>
      <c r="R59" s="275"/>
      <c r="S59"/>
      <c r="T59"/>
      <c r="U59"/>
      <c r="V59"/>
    </row>
    <row r="60" spans="2:22">
      <c r="B60" s="175">
        <f t="shared" si="1"/>
        <v>23</v>
      </c>
      <c r="C60" s="180">
        <v>5</v>
      </c>
      <c r="D60" s="180">
        <f t="shared" si="10"/>
        <v>56</v>
      </c>
      <c r="E60" s="181">
        <f t="shared" si="5"/>
        <v>0</v>
      </c>
      <c r="F60" s="181">
        <f t="shared" si="3"/>
        <v>0</v>
      </c>
      <c r="G60" s="181">
        <f t="shared" si="11"/>
        <v>0</v>
      </c>
      <c r="H60" s="182">
        <f t="shared" si="7"/>
        <v>0</v>
      </c>
      <c r="I60" s="181">
        <f t="shared" si="4"/>
        <v>0</v>
      </c>
      <c r="J60" s="181">
        <f t="shared" si="12"/>
        <v>0</v>
      </c>
      <c r="K60" s="183">
        <f t="shared" si="0"/>
        <v>0</v>
      </c>
      <c r="M60" s="189"/>
      <c r="N60" s="189"/>
      <c r="P60" s="230"/>
      <c r="Q60" s="275"/>
      <c r="R60" s="275"/>
      <c r="S60"/>
      <c r="T60"/>
      <c r="U60"/>
      <c r="V60"/>
    </row>
    <row r="61" spans="2:22">
      <c r="B61" s="175">
        <f t="shared" si="1"/>
        <v>23</v>
      </c>
      <c r="C61" s="180">
        <v>5</v>
      </c>
      <c r="D61" s="180">
        <f t="shared" si="10"/>
        <v>57</v>
      </c>
      <c r="E61" s="181">
        <f t="shared" si="5"/>
        <v>0</v>
      </c>
      <c r="F61" s="181">
        <f t="shared" si="3"/>
        <v>0</v>
      </c>
      <c r="G61" s="181">
        <f t="shared" si="11"/>
        <v>0</v>
      </c>
      <c r="H61" s="182">
        <f t="shared" si="7"/>
        <v>0</v>
      </c>
      <c r="I61" s="181">
        <f t="shared" si="4"/>
        <v>0</v>
      </c>
      <c r="J61" s="181">
        <f t="shared" si="12"/>
        <v>0</v>
      </c>
      <c r="K61" s="183">
        <f t="shared" si="0"/>
        <v>0</v>
      </c>
      <c r="M61" s="189"/>
      <c r="N61" s="189"/>
      <c r="P61" s="230"/>
      <c r="Q61" s="275"/>
      <c r="R61" s="275"/>
      <c r="S61"/>
      <c r="T61"/>
      <c r="U61"/>
      <c r="V61"/>
    </row>
    <row r="62" spans="2:22">
      <c r="B62" s="175">
        <f t="shared" si="1"/>
        <v>23</v>
      </c>
      <c r="C62" s="180">
        <v>5</v>
      </c>
      <c r="D62" s="180">
        <f t="shared" si="10"/>
        <v>58</v>
      </c>
      <c r="E62" s="181">
        <f t="shared" si="5"/>
        <v>0</v>
      </c>
      <c r="F62" s="181">
        <f t="shared" si="3"/>
        <v>0</v>
      </c>
      <c r="G62" s="181">
        <f t="shared" si="11"/>
        <v>0</v>
      </c>
      <c r="H62" s="182">
        <f t="shared" si="7"/>
        <v>0</v>
      </c>
      <c r="I62" s="181">
        <f t="shared" si="4"/>
        <v>0</v>
      </c>
      <c r="J62" s="181">
        <f t="shared" si="12"/>
        <v>0</v>
      </c>
      <c r="K62" s="183">
        <f t="shared" si="0"/>
        <v>0</v>
      </c>
      <c r="M62" s="189"/>
      <c r="N62" s="189"/>
      <c r="P62" s="230"/>
      <c r="Q62" s="275"/>
      <c r="R62" s="275"/>
      <c r="S62"/>
      <c r="T62"/>
      <c r="U62"/>
      <c r="V62"/>
    </row>
    <row r="63" spans="2:22">
      <c r="B63" s="175">
        <f t="shared" si="1"/>
        <v>23</v>
      </c>
      <c r="C63" s="180">
        <v>5</v>
      </c>
      <c r="D63" s="180">
        <f t="shared" si="10"/>
        <v>59</v>
      </c>
      <c r="E63" s="181">
        <f t="shared" si="5"/>
        <v>0</v>
      </c>
      <c r="F63" s="181">
        <f t="shared" si="3"/>
        <v>0</v>
      </c>
      <c r="G63" s="181">
        <f t="shared" si="11"/>
        <v>0</v>
      </c>
      <c r="H63" s="182">
        <f t="shared" si="7"/>
        <v>0</v>
      </c>
      <c r="I63" s="181">
        <f t="shared" si="4"/>
        <v>0</v>
      </c>
      <c r="J63" s="181">
        <f t="shared" si="12"/>
        <v>0</v>
      </c>
      <c r="K63" s="183">
        <f t="shared" si="0"/>
        <v>0</v>
      </c>
      <c r="M63" s="189"/>
      <c r="N63" s="189"/>
      <c r="P63" s="230"/>
      <c r="Q63" s="275"/>
      <c r="R63" s="275"/>
      <c r="S63"/>
      <c r="T63"/>
      <c r="U63"/>
      <c r="V63"/>
    </row>
    <row r="64" spans="2:22">
      <c r="B64" s="175">
        <f t="shared" si="1"/>
        <v>23</v>
      </c>
      <c r="C64" s="180">
        <v>5</v>
      </c>
      <c r="D64" s="180">
        <f t="shared" si="10"/>
        <v>60</v>
      </c>
      <c r="E64" s="181">
        <f t="shared" si="5"/>
        <v>0</v>
      </c>
      <c r="F64" s="181">
        <f t="shared" si="3"/>
        <v>0</v>
      </c>
      <c r="G64" s="181">
        <f t="shared" si="11"/>
        <v>0</v>
      </c>
      <c r="H64" s="182">
        <f t="shared" si="7"/>
        <v>0</v>
      </c>
      <c r="I64" s="181">
        <f t="shared" si="4"/>
        <v>0</v>
      </c>
      <c r="J64" s="181">
        <f t="shared" si="12"/>
        <v>0</v>
      </c>
      <c r="K64" s="183">
        <f t="shared" si="0"/>
        <v>0</v>
      </c>
      <c r="M64" s="189"/>
      <c r="N64" s="189"/>
      <c r="P64" s="230"/>
      <c r="Q64" s="275"/>
      <c r="R64" s="275"/>
      <c r="S64"/>
      <c r="T64"/>
      <c r="U64"/>
      <c r="V64"/>
    </row>
    <row r="65" spans="2:22">
      <c r="B65" s="175">
        <f t="shared" si="1"/>
        <v>24</v>
      </c>
      <c r="C65" s="180">
        <v>6</v>
      </c>
      <c r="D65" s="180">
        <f t="shared" si="10"/>
        <v>61</v>
      </c>
      <c r="E65" s="181">
        <f t="shared" si="5"/>
        <v>0</v>
      </c>
      <c r="F65" s="181">
        <f t="shared" si="3"/>
        <v>0</v>
      </c>
      <c r="G65" s="181">
        <f t="shared" si="11"/>
        <v>0</v>
      </c>
      <c r="H65" s="182">
        <f t="shared" si="7"/>
        <v>0</v>
      </c>
      <c r="I65" s="181">
        <f t="shared" si="4"/>
        <v>0</v>
      </c>
      <c r="J65" s="181">
        <f t="shared" si="12"/>
        <v>0</v>
      </c>
      <c r="K65" s="183">
        <f t="shared" si="0"/>
        <v>0</v>
      </c>
      <c r="M65" s="189"/>
      <c r="N65" s="189"/>
      <c r="P65" s="230"/>
      <c r="Q65" s="275"/>
      <c r="R65" s="275"/>
      <c r="S65"/>
      <c r="T65"/>
      <c r="U65"/>
      <c r="V65"/>
    </row>
    <row r="66" spans="2:22">
      <c r="B66" s="175">
        <f t="shared" si="1"/>
        <v>24</v>
      </c>
      <c r="C66" s="180">
        <v>6</v>
      </c>
      <c r="D66" s="180">
        <f t="shared" si="10"/>
        <v>62</v>
      </c>
      <c r="E66" s="181">
        <f t="shared" si="5"/>
        <v>0</v>
      </c>
      <c r="F66" s="181">
        <f t="shared" si="3"/>
        <v>0</v>
      </c>
      <c r="G66" s="181">
        <f t="shared" si="11"/>
        <v>0</v>
      </c>
      <c r="H66" s="182">
        <f t="shared" si="7"/>
        <v>0</v>
      </c>
      <c r="I66" s="181">
        <f t="shared" si="4"/>
        <v>0</v>
      </c>
      <c r="J66" s="181">
        <f t="shared" si="12"/>
        <v>0</v>
      </c>
      <c r="K66" s="183">
        <f t="shared" si="0"/>
        <v>0</v>
      </c>
      <c r="M66" s="189"/>
      <c r="N66" s="189"/>
      <c r="P66" s="230"/>
      <c r="Q66" s="275"/>
      <c r="R66" s="275"/>
      <c r="S66"/>
      <c r="T66"/>
      <c r="U66"/>
      <c r="V66"/>
    </row>
    <row r="67" spans="2:22">
      <c r="B67" s="175">
        <f t="shared" si="1"/>
        <v>24</v>
      </c>
      <c r="C67" s="180">
        <v>6</v>
      </c>
      <c r="D67" s="180">
        <f t="shared" si="10"/>
        <v>63</v>
      </c>
      <c r="E67" s="181">
        <f t="shared" si="5"/>
        <v>0</v>
      </c>
      <c r="F67" s="181">
        <f t="shared" si="3"/>
        <v>0</v>
      </c>
      <c r="G67" s="181">
        <f t="shared" si="11"/>
        <v>0</v>
      </c>
      <c r="H67" s="182">
        <f t="shared" si="7"/>
        <v>0</v>
      </c>
      <c r="I67" s="181">
        <f t="shared" si="4"/>
        <v>0</v>
      </c>
      <c r="J67" s="181">
        <f t="shared" si="12"/>
        <v>0</v>
      </c>
      <c r="K67" s="183">
        <f t="shared" si="0"/>
        <v>0</v>
      </c>
      <c r="M67" s="189"/>
      <c r="N67" s="189"/>
      <c r="P67" s="230"/>
      <c r="Q67" s="275"/>
      <c r="R67" s="275"/>
      <c r="S67"/>
      <c r="T67"/>
      <c r="U67"/>
      <c r="V67"/>
    </row>
    <row r="68" spans="2:22">
      <c r="B68" s="175">
        <f t="shared" si="1"/>
        <v>24</v>
      </c>
      <c r="C68" s="180">
        <v>6</v>
      </c>
      <c r="D68" s="180">
        <f t="shared" si="10"/>
        <v>64</v>
      </c>
      <c r="E68" s="181">
        <f t="shared" si="5"/>
        <v>0</v>
      </c>
      <c r="F68" s="181">
        <f t="shared" si="3"/>
        <v>0</v>
      </c>
      <c r="G68" s="181">
        <f t="shared" si="11"/>
        <v>0</v>
      </c>
      <c r="H68" s="182">
        <f t="shared" si="7"/>
        <v>0</v>
      </c>
      <c r="I68" s="181">
        <f t="shared" si="4"/>
        <v>0</v>
      </c>
      <c r="J68" s="181">
        <f t="shared" si="12"/>
        <v>0</v>
      </c>
      <c r="K68" s="183">
        <f t="shared" si="0"/>
        <v>0</v>
      </c>
      <c r="M68" s="189"/>
      <c r="N68" s="189"/>
      <c r="P68" s="230"/>
      <c r="Q68" s="275"/>
      <c r="R68" s="275"/>
      <c r="S68"/>
      <c r="T68"/>
      <c r="U68"/>
      <c r="V68"/>
    </row>
    <row r="69" spans="2:22">
      <c r="B69" s="175">
        <f t="shared" si="1"/>
        <v>24</v>
      </c>
      <c r="C69" s="180">
        <v>6</v>
      </c>
      <c r="D69" s="180">
        <f t="shared" si="10"/>
        <v>65</v>
      </c>
      <c r="E69" s="181">
        <f t="shared" si="5"/>
        <v>0</v>
      </c>
      <c r="F69" s="181">
        <f t="shared" si="3"/>
        <v>0</v>
      </c>
      <c r="G69" s="181">
        <f t="shared" si="11"/>
        <v>0</v>
      </c>
      <c r="H69" s="182">
        <f t="shared" si="7"/>
        <v>0</v>
      </c>
      <c r="I69" s="181">
        <f t="shared" ref="I69:I132" si="13">IF(E69=G69,0,IF(G69&gt;0,G69*H69/12,0))</f>
        <v>0</v>
      </c>
      <c r="J69" s="181">
        <f t="shared" si="12"/>
        <v>0</v>
      </c>
      <c r="K69" s="183">
        <f t="shared" ref="K69:K132" si="14">IF(ROUNDDOWN(G69,0)&gt;ROUNDDOWN(J69,0),G69-J69,0)</f>
        <v>0</v>
      </c>
      <c r="M69" s="189"/>
      <c r="N69" s="189"/>
      <c r="P69" s="230"/>
      <c r="Q69" s="275"/>
      <c r="R69" s="275"/>
      <c r="S69"/>
      <c r="T69"/>
      <c r="U69"/>
      <c r="V69"/>
    </row>
    <row r="70" spans="2:22">
      <c r="B70" s="175">
        <f t="shared" ref="B70:B133" si="15">$N$9+C70</f>
        <v>24</v>
      </c>
      <c r="C70" s="180">
        <v>6</v>
      </c>
      <c r="D70" s="180">
        <f t="shared" si="10"/>
        <v>66</v>
      </c>
      <c r="E70" s="181">
        <f t="shared" si="5"/>
        <v>0</v>
      </c>
      <c r="F70" s="181">
        <f t="shared" ref="F70:F133" si="16">IF(E70=G70,0,
IF((G70-E70)&gt;F69,IF(G70&gt;F69,F69,G70),G70-E70))</f>
        <v>0</v>
      </c>
      <c r="G70" s="181">
        <f t="shared" si="11"/>
        <v>0</v>
      </c>
      <c r="H70" s="182">
        <f t="shared" si="7"/>
        <v>0</v>
      </c>
      <c r="I70" s="181">
        <f t="shared" si="13"/>
        <v>0</v>
      </c>
      <c r="J70" s="181">
        <f t="shared" si="12"/>
        <v>0</v>
      </c>
      <c r="K70" s="183">
        <f t="shared" si="14"/>
        <v>0</v>
      </c>
      <c r="M70" s="189"/>
      <c r="N70" s="189"/>
      <c r="P70" s="230"/>
      <c r="Q70" s="275"/>
      <c r="R70" s="275"/>
      <c r="S70"/>
      <c r="T70"/>
      <c r="U70"/>
      <c r="V70"/>
    </row>
    <row r="71" spans="2:22">
      <c r="B71" s="175">
        <f t="shared" si="15"/>
        <v>24</v>
      </c>
      <c r="C71" s="180">
        <v>6</v>
      </c>
      <c r="D71" s="180">
        <f t="shared" si="10"/>
        <v>67</v>
      </c>
      <c r="E71" s="181">
        <f t="shared" ref="E71:E134" si="17">IF(G71&gt;E70,E70,G71)</f>
        <v>0</v>
      </c>
      <c r="F71" s="181">
        <f t="shared" si="16"/>
        <v>0</v>
      </c>
      <c r="G71" s="181">
        <f t="shared" si="11"/>
        <v>0</v>
      </c>
      <c r="H71" s="182">
        <f t="shared" ref="H71:H134" si="18">H70</f>
        <v>0</v>
      </c>
      <c r="I71" s="181">
        <f t="shared" si="13"/>
        <v>0</v>
      </c>
      <c r="J71" s="181">
        <f t="shared" si="12"/>
        <v>0</v>
      </c>
      <c r="K71" s="183">
        <f t="shared" si="14"/>
        <v>0</v>
      </c>
      <c r="M71" s="189"/>
      <c r="N71" s="189"/>
      <c r="P71" s="230"/>
      <c r="Q71" s="275"/>
      <c r="R71" s="275"/>
      <c r="S71"/>
      <c r="T71"/>
      <c r="U71"/>
      <c r="V71"/>
    </row>
    <row r="72" spans="2:22">
      <c r="B72" s="175">
        <f t="shared" si="15"/>
        <v>24</v>
      </c>
      <c r="C72" s="180">
        <v>6</v>
      </c>
      <c r="D72" s="180">
        <f t="shared" si="10"/>
        <v>68</v>
      </c>
      <c r="E72" s="181">
        <f t="shared" si="17"/>
        <v>0</v>
      </c>
      <c r="F72" s="181">
        <f t="shared" si="16"/>
        <v>0</v>
      </c>
      <c r="G72" s="181">
        <f t="shared" si="11"/>
        <v>0</v>
      </c>
      <c r="H72" s="182">
        <f t="shared" si="18"/>
        <v>0</v>
      </c>
      <c r="I72" s="181">
        <f t="shared" si="13"/>
        <v>0</v>
      </c>
      <c r="J72" s="181">
        <f t="shared" si="12"/>
        <v>0</v>
      </c>
      <c r="K72" s="183">
        <f t="shared" si="14"/>
        <v>0</v>
      </c>
      <c r="M72" s="189"/>
      <c r="N72" s="189"/>
      <c r="P72" s="230"/>
      <c r="Q72" s="275"/>
      <c r="R72" s="275"/>
      <c r="S72"/>
      <c r="T72"/>
      <c r="U72"/>
      <c r="V72"/>
    </row>
    <row r="73" spans="2:22">
      <c r="B73" s="175">
        <f t="shared" si="15"/>
        <v>24</v>
      </c>
      <c r="C73" s="180">
        <v>6</v>
      </c>
      <c r="D73" s="180">
        <f t="shared" si="10"/>
        <v>69</v>
      </c>
      <c r="E73" s="181">
        <f t="shared" si="17"/>
        <v>0</v>
      </c>
      <c r="F73" s="181">
        <f t="shared" si="16"/>
        <v>0</v>
      </c>
      <c r="G73" s="181">
        <f t="shared" si="11"/>
        <v>0</v>
      </c>
      <c r="H73" s="182">
        <f t="shared" si="18"/>
        <v>0</v>
      </c>
      <c r="I73" s="181">
        <f t="shared" si="13"/>
        <v>0</v>
      </c>
      <c r="J73" s="181">
        <f t="shared" si="12"/>
        <v>0</v>
      </c>
      <c r="K73" s="183">
        <f t="shared" si="14"/>
        <v>0</v>
      </c>
      <c r="M73" s="189"/>
      <c r="N73" s="189"/>
      <c r="P73" s="230"/>
      <c r="Q73" s="275"/>
      <c r="R73" s="275"/>
      <c r="S73"/>
      <c r="T73"/>
      <c r="U73"/>
      <c r="V73"/>
    </row>
    <row r="74" spans="2:22">
      <c r="B74" s="175">
        <f t="shared" si="15"/>
        <v>24</v>
      </c>
      <c r="C74" s="180">
        <v>6</v>
      </c>
      <c r="D74" s="180">
        <f t="shared" si="10"/>
        <v>70</v>
      </c>
      <c r="E74" s="181">
        <f t="shared" si="17"/>
        <v>0</v>
      </c>
      <c r="F74" s="181">
        <f t="shared" si="16"/>
        <v>0</v>
      </c>
      <c r="G74" s="181">
        <f t="shared" si="11"/>
        <v>0</v>
      </c>
      <c r="H74" s="182">
        <f t="shared" si="18"/>
        <v>0</v>
      </c>
      <c r="I74" s="181">
        <f t="shared" si="13"/>
        <v>0</v>
      </c>
      <c r="J74" s="181">
        <f t="shared" si="12"/>
        <v>0</v>
      </c>
      <c r="K74" s="183">
        <f t="shared" si="14"/>
        <v>0</v>
      </c>
      <c r="M74" s="189"/>
      <c r="N74" s="189"/>
      <c r="P74" s="230"/>
      <c r="Q74" s="275"/>
      <c r="R74" s="275"/>
      <c r="S74"/>
      <c r="T74"/>
      <c r="U74"/>
      <c r="V74"/>
    </row>
    <row r="75" spans="2:22">
      <c r="B75" s="175">
        <f t="shared" si="15"/>
        <v>24</v>
      </c>
      <c r="C75" s="180">
        <v>6</v>
      </c>
      <c r="D75" s="180">
        <f t="shared" si="10"/>
        <v>71</v>
      </c>
      <c r="E75" s="181">
        <f t="shared" si="17"/>
        <v>0</v>
      </c>
      <c r="F75" s="181">
        <f t="shared" si="16"/>
        <v>0</v>
      </c>
      <c r="G75" s="181">
        <f t="shared" si="11"/>
        <v>0</v>
      </c>
      <c r="H75" s="182">
        <f t="shared" si="18"/>
        <v>0</v>
      </c>
      <c r="I75" s="181">
        <f t="shared" si="13"/>
        <v>0</v>
      </c>
      <c r="J75" s="181">
        <f t="shared" si="12"/>
        <v>0</v>
      </c>
      <c r="K75" s="183">
        <f t="shared" si="14"/>
        <v>0</v>
      </c>
      <c r="M75" s="189"/>
      <c r="N75" s="189"/>
      <c r="P75" s="230"/>
      <c r="Q75" s="275"/>
      <c r="R75" s="275"/>
      <c r="S75"/>
      <c r="T75"/>
      <c r="U75"/>
      <c r="V75"/>
    </row>
    <row r="76" spans="2:22">
      <c r="B76" s="175">
        <f t="shared" si="15"/>
        <v>24</v>
      </c>
      <c r="C76" s="180">
        <v>6</v>
      </c>
      <c r="D76" s="180">
        <f t="shared" si="10"/>
        <v>72</v>
      </c>
      <c r="E76" s="181">
        <f t="shared" si="17"/>
        <v>0</v>
      </c>
      <c r="F76" s="181">
        <f t="shared" si="16"/>
        <v>0</v>
      </c>
      <c r="G76" s="181">
        <f t="shared" si="11"/>
        <v>0</v>
      </c>
      <c r="H76" s="182">
        <f t="shared" si="18"/>
        <v>0</v>
      </c>
      <c r="I76" s="181">
        <f t="shared" si="13"/>
        <v>0</v>
      </c>
      <c r="J76" s="181">
        <f t="shared" si="12"/>
        <v>0</v>
      </c>
      <c r="K76" s="183">
        <f t="shared" si="14"/>
        <v>0</v>
      </c>
      <c r="M76" s="189"/>
      <c r="N76" s="189"/>
      <c r="P76" s="230"/>
    </row>
    <row r="77" spans="2:22">
      <c r="B77" s="175">
        <f t="shared" si="15"/>
        <v>25</v>
      </c>
      <c r="C77" s="180">
        <v>7</v>
      </c>
      <c r="D77" s="180">
        <f t="shared" si="10"/>
        <v>73</v>
      </c>
      <c r="E77" s="181">
        <f t="shared" si="17"/>
        <v>0</v>
      </c>
      <c r="F77" s="181">
        <f t="shared" si="16"/>
        <v>0</v>
      </c>
      <c r="G77" s="181">
        <f t="shared" si="11"/>
        <v>0</v>
      </c>
      <c r="H77" s="182">
        <f t="shared" si="18"/>
        <v>0</v>
      </c>
      <c r="I77" s="181">
        <f t="shared" si="13"/>
        <v>0</v>
      </c>
      <c r="J77" s="181">
        <f t="shared" si="12"/>
        <v>0</v>
      </c>
      <c r="K77" s="183">
        <f t="shared" si="14"/>
        <v>0</v>
      </c>
      <c r="M77" s="189"/>
      <c r="N77" s="189"/>
      <c r="P77" s="230"/>
    </row>
    <row r="78" spans="2:22">
      <c r="B78" s="175">
        <f t="shared" si="15"/>
        <v>25</v>
      </c>
      <c r="C78" s="180">
        <v>7</v>
      </c>
      <c r="D78" s="180">
        <f t="shared" si="10"/>
        <v>74</v>
      </c>
      <c r="E78" s="181">
        <f t="shared" si="17"/>
        <v>0</v>
      </c>
      <c r="F78" s="181">
        <f t="shared" si="16"/>
        <v>0</v>
      </c>
      <c r="G78" s="181">
        <f t="shared" si="11"/>
        <v>0</v>
      </c>
      <c r="H78" s="182">
        <f t="shared" si="18"/>
        <v>0</v>
      </c>
      <c r="I78" s="181">
        <f t="shared" si="13"/>
        <v>0</v>
      </c>
      <c r="J78" s="181">
        <f t="shared" si="12"/>
        <v>0</v>
      </c>
      <c r="K78" s="183">
        <f t="shared" si="14"/>
        <v>0</v>
      </c>
      <c r="M78" s="189"/>
      <c r="N78" s="189"/>
      <c r="P78" s="230"/>
    </row>
    <row r="79" spans="2:22">
      <c r="B79" s="175">
        <f t="shared" si="15"/>
        <v>25</v>
      </c>
      <c r="C79" s="180">
        <v>7</v>
      </c>
      <c r="D79" s="180">
        <f t="shared" si="10"/>
        <v>75</v>
      </c>
      <c r="E79" s="181">
        <f t="shared" si="17"/>
        <v>0</v>
      </c>
      <c r="F79" s="181">
        <f t="shared" si="16"/>
        <v>0</v>
      </c>
      <c r="G79" s="181">
        <f t="shared" si="11"/>
        <v>0</v>
      </c>
      <c r="H79" s="182">
        <f t="shared" si="18"/>
        <v>0</v>
      </c>
      <c r="I79" s="181">
        <f t="shared" si="13"/>
        <v>0</v>
      </c>
      <c r="J79" s="181">
        <f t="shared" si="12"/>
        <v>0</v>
      </c>
      <c r="K79" s="183">
        <f t="shared" si="14"/>
        <v>0</v>
      </c>
      <c r="M79" s="189"/>
      <c r="N79" s="189"/>
    </row>
    <row r="80" spans="2:22">
      <c r="B80" s="175">
        <f t="shared" si="15"/>
        <v>25</v>
      </c>
      <c r="C80" s="180">
        <v>7</v>
      </c>
      <c r="D80" s="180">
        <f t="shared" si="10"/>
        <v>76</v>
      </c>
      <c r="E80" s="181">
        <f t="shared" si="17"/>
        <v>0</v>
      </c>
      <c r="F80" s="181">
        <f t="shared" si="16"/>
        <v>0</v>
      </c>
      <c r="G80" s="181">
        <f t="shared" si="11"/>
        <v>0</v>
      </c>
      <c r="H80" s="182">
        <f t="shared" si="18"/>
        <v>0</v>
      </c>
      <c r="I80" s="181">
        <f t="shared" si="13"/>
        <v>0</v>
      </c>
      <c r="J80" s="181">
        <f t="shared" si="12"/>
        <v>0</v>
      </c>
      <c r="K80" s="183">
        <f t="shared" si="14"/>
        <v>0</v>
      </c>
      <c r="M80" s="189"/>
      <c r="N80" s="189"/>
    </row>
    <row r="81" spans="2:14">
      <c r="B81" s="175">
        <f t="shared" si="15"/>
        <v>25</v>
      </c>
      <c r="C81" s="180">
        <v>7</v>
      </c>
      <c r="D81" s="180">
        <f t="shared" si="10"/>
        <v>77</v>
      </c>
      <c r="E81" s="181">
        <f t="shared" si="17"/>
        <v>0</v>
      </c>
      <c r="F81" s="181">
        <f t="shared" si="16"/>
        <v>0</v>
      </c>
      <c r="G81" s="181">
        <f t="shared" si="11"/>
        <v>0</v>
      </c>
      <c r="H81" s="182">
        <f t="shared" si="18"/>
        <v>0</v>
      </c>
      <c r="I81" s="181">
        <f t="shared" si="13"/>
        <v>0</v>
      </c>
      <c r="J81" s="181">
        <f t="shared" si="12"/>
        <v>0</v>
      </c>
      <c r="K81" s="183">
        <f t="shared" si="14"/>
        <v>0</v>
      </c>
      <c r="M81" s="189"/>
      <c r="N81" s="189"/>
    </row>
    <row r="82" spans="2:14">
      <c r="B82" s="175">
        <f t="shared" si="15"/>
        <v>25</v>
      </c>
      <c r="C82" s="180">
        <v>7</v>
      </c>
      <c r="D82" s="180">
        <f t="shared" si="10"/>
        <v>78</v>
      </c>
      <c r="E82" s="181">
        <f t="shared" si="17"/>
        <v>0</v>
      </c>
      <c r="F82" s="181">
        <f t="shared" si="16"/>
        <v>0</v>
      </c>
      <c r="G82" s="181">
        <f t="shared" si="11"/>
        <v>0</v>
      </c>
      <c r="H82" s="182">
        <f t="shared" si="18"/>
        <v>0</v>
      </c>
      <c r="I82" s="181">
        <f t="shared" si="13"/>
        <v>0</v>
      </c>
      <c r="J82" s="181">
        <f t="shared" si="12"/>
        <v>0</v>
      </c>
      <c r="K82" s="183">
        <f t="shared" si="14"/>
        <v>0</v>
      </c>
      <c r="M82" s="189"/>
      <c r="N82" s="189"/>
    </row>
    <row r="83" spans="2:14">
      <c r="B83" s="175">
        <f t="shared" si="15"/>
        <v>25</v>
      </c>
      <c r="C83" s="180">
        <v>7</v>
      </c>
      <c r="D83" s="180">
        <f t="shared" si="10"/>
        <v>79</v>
      </c>
      <c r="E83" s="181">
        <f t="shared" si="17"/>
        <v>0</v>
      </c>
      <c r="F83" s="181">
        <f t="shared" si="16"/>
        <v>0</v>
      </c>
      <c r="G83" s="181">
        <f t="shared" si="11"/>
        <v>0</v>
      </c>
      <c r="H83" s="182">
        <f t="shared" si="18"/>
        <v>0</v>
      </c>
      <c r="I83" s="181">
        <f t="shared" si="13"/>
        <v>0</v>
      </c>
      <c r="J83" s="181">
        <f t="shared" si="12"/>
        <v>0</v>
      </c>
      <c r="K83" s="183">
        <f t="shared" si="14"/>
        <v>0</v>
      </c>
      <c r="M83" s="189"/>
      <c r="N83" s="189"/>
    </row>
    <row r="84" spans="2:14">
      <c r="B84" s="175">
        <f t="shared" si="15"/>
        <v>25</v>
      </c>
      <c r="C84" s="180">
        <v>7</v>
      </c>
      <c r="D84" s="180">
        <f t="shared" si="10"/>
        <v>80</v>
      </c>
      <c r="E84" s="181">
        <f t="shared" si="17"/>
        <v>0</v>
      </c>
      <c r="F84" s="181">
        <f t="shared" si="16"/>
        <v>0</v>
      </c>
      <c r="G84" s="181">
        <f t="shared" si="11"/>
        <v>0</v>
      </c>
      <c r="H84" s="182">
        <f t="shared" si="18"/>
        <v>0</v>
      </c>
      <c r="I84" s="181">
        <f t="shared" si="13"/>
        <v>0</v>
      </c>
      <c r="J84" s="181">
        <f t="shared" si="12"/>
        <v>0</v>
      </c>
      <c r="K84" s="183">
        <f t="shared" si="14"/>
        <v>0</v>
      </c>
      <c r="M84" s="189"/>
      <c r="N84" s="189"/>
    </row>
    <row r="85" spans="2:14">
      <c r="B85" s="175">
        <f t="shared" si="15"/>
        <v>25</v>
      </c>
      <c r="C85" s="180">
        <v>7</v>
      </c>
      <c r="D85" s="180">
        <f t="shared" si="10"/>
        <v>81</v>
      </c>
      <c r="E85" s="181">
        <f t="shared" si="17"/>
        <v>0</v>
      </c>
      <c r="F85" s="181">
        <f t="shared" si="16"/>
        <v>0</v>
      </c>
      <c r="G85" s="181">
        <f t="shared" si="11"/>
        <v>0</v>
      </c>
      <c r="H85" s="182">
        <f t="shared" si="18"/>
        <v>0</v>
      </c>
      <c r="I85" s="181">
        <f t="shared" si="13"/>
        <v>0</v>
      </c>
      <c r="J85" s="181">
        <f t="shared" si="12"/>
        <v>0</v>
      </c>
      <c r="K85" s="183">
        <f t="shared" si="14"/>
        <v>0</v>
      </c>
      <c r="M85" s="189"/>
      <c r="N85" s="189"/>
    </row>
    <row r="86" spans="2:14">
      <c r="B86" s="175">
        <f t="shared" si="15"/>
        <v>25</v>
      </c>
      <c r="C86" s="180">
        <v>7</v>
      </c>
      <c r="D86" s="180">
        <f t="shared" si="10"/>
        <v>82</v>
      </c>
      <c r="E86" s="181">
        <f t="shared" si="17"/>
        <v>0</v>
      </c>
      <c r="F86" s="181">
        <f t="shared" si="16"/>
        <v>0</v>
      </c>
      <c r="G86" s="181">
        <f t="shared" si="11"/>
        <v>0</v>
      </c>
      <c r="H86" s="182">
        <f t="shared" si="18"/>
        <v>0</v>
      </c>
      <c r="I86" s="181">
        <f t="shared" si="13"/>
        <v>0</v>
      </c>
      <c r="J86" s="181">
        <f t="shared" si="12"/>
        <v>0</v>
      </c>
      <c r="K86" s="183">
        <f t="shared" si="14"/>
        <v>0</v>
      </c>
      <c r="M86" s="189"/>
      <c r="N86" s="189"/>
    </row>
    <row r="87" spans="2:14">
      <c r="B87" s="175">
        <f t="shared" si="15"/>
        <v>25</v>
      </c>
      <c r="C87" s="180">
        <v>7</v>
      </c>
      <c r="D87" s="180">
        <f t="shared" si="10"/>
        <v>83</v>
      </c>
      <c r="E87" s="181">
        <f t="shared" si="17"/>
        <v>0</v>
      </c>
      <c r="F87" s="181">
        <f t="shared" si="16"/>
        <v>0</v>
      </c>
      <c r="G87" s="181">
        <f t="shared" si="11"/>
        <v>0</v>
      </c>
      <c r="H87" s="182">
        <f t="shared" si="18"/>
        <v>0</v>
      </c>
      <c r="I87" s="181">
        <f t="shared" si="13"/>
        <v>0</v>
      </c>
      <c r="J87" s="181">
        <f t="shared" si="12"/>
        <v>0</v>
      </c>
      <c r="K87" s="183">
        <f t="shared" si="14"/>
        <v>0</v>
      </c>
      <c r="M87" s="189"/>
      <c r="N87" s="189"/>
    </row>
    <row r="88" spans="2:14">
      <c r="B88" s="175">
        <f t="shared" si="15"/>
        <v>25</v>
      </c>
      <c r="C88" s="180">
        <v>7</v>
      </c>
      <c r="D88" s="180">
        <f t="shared" si="10"/>
        <v>84</v>
      </c>
      <c r="E88" s="181">
        <f t="shared" si="17"/>
        <v>0</v>
      </c>
      <c r="F88" s="181">
        <f t="shared" si="16"/>
        <v>0</v>
      </c>
      <c r="G88" s="181">
        <f t="shared" si="11"/>
        <v>0</v>
      </c>
      <c r="H88" s="182">
        <f t="shared" si="18"/>
        <v>0</v>
      </c>
      <c r="I88" s="181">
        <f t="shared" si="13"/>
        <v>0</v>
      </c>
      <c r="J88" s="181">
        <f t="shared" si="12"/>
        <v>0</v>
      </c>
      <c r="K88" s="183">
        <f t="shared" si="14"/>
        <v>0</v>
      </c>
      <c r="M88" s="189"/>
      <c r="N88" s="189"/>
    </row>
    <row r="89" spans="2:14">
      <c r="B89" s="175">
        <f t="shared" si="15"/>
        <v>26</v>
      </c>
      <c r="C89" s="180">
        <v>8</v>
      </c>
      <c r="D89" s="180">
        <f t="shared" si="10"/>
        <v>85</v>
      </c>
      <c r="E89" s="181">
        <f t="shared" si="17"/>
        <v>0</v>
      </c>
      <c r="F89" s="181">
        <f t="shared" si="16"/>
        <v>0</v>
      </c>
      <c r="G89" s="181">
        <f t="shared" si="11"/>
        <v>0</v>
      </c>
      <c r="H89" s="182">
        <f t="shared" si="18"/>
        <v>0</v>
      </c>
      <c r="I89" s="181">
        <f t="shared" si="13"/>
        <v>0</v>
      </c>
      <c r="J89" s="181">
        <f t="shared" si="12"/>
        <v>0</v>
      </c>
      <c r="K89" s="183">
        <f t="shared" si="14"/>
        <v>0</v>
      </c>
      <c r="M89" s="189"/>
      <c r="N89" s="189"/>
    </row>
    <row r="90" spans="2:14">
      <c r="B90" s="175">
        <f t="shared" si="15"/>
        <v>26</v>
      </c>
      <c r="C90" s="180">
        <v>8</v>
      </c>
      <c r="D90" s="180">
        <f t="shared" si="10"/>
        <v>86</v>
      </c>
      <c r="E90" s="181">
        <f t="shared" si="17"/>
        <v>0</v>
      </c>
      <c r="F90" s="181">
        <f t="shared" si="16"/>
        <v>0</v>
      </c>
      <c r="G90" s="181">
        <f t="shared" si="11"/>
        <v>0</v>
      </c>
      <c r="H90" s="182">
        <f t="shared" si="18"/>
        <v>0</v>
      </c>
      <c r="I90" s="181">
        <f t="shared" si="13"/>
        <v>0</v>
      </c>
      <c r="J90" s="181">
        <f t="shared" si="12"/>
        <v>0</v>
      </c>
      <c r="K90" s="183">
        <f t="shared" si="14"/>
        <v>0</v>
      </c>
      <c r="M90" s="189"/>
      <c r="N90" s="189"/>
    </row>
    <row r="91" spans="2:14">
      <c r="B91" s="175">
        <f t="shared" si="15"/>
        <v>26</v>
      </c>
      <c r="C91" s="180">
        <v>8</v>
      </c>
      <c r="D91" s="180">
        <f t="shared" si="10"/>
        <v>87</v>
      </c>
      <c r="E91" s="181">
        <f t="shared" si="17"/>
        <v>0</v>
      </c>
      <c r="F91" s="181">
        <f t="shared" si="16"/>
        <v>0</v>
      </c>
      <c r="G91" s="181">
        <f t="shared" si="11"/>
        <v>0</v>
      </c>
      <c r="H91" s="182">
        <f t="shared" si="18"/>
        <v>0</v>
      </c>
      <c r="I91" s="181">
        <f t="shared" si="13"/>
        <v>0</v>
      </c>
      <c r="J91" s="181">
        <f t="shared" si="12"/>
        <v>0</v>
      </c>
      <c r="K91" s="183">
        <f t="shared" si="14"/>
        <v>0</v>
      </c>
      <c r="M91" s="189"/>
      <c r="N91" s="189"/>
    </row>
    <row r="92" spans="2:14">
      <c r="B92" s="175">
        <f t="shared" si="15"/>
        <v>26</v>
      </c>
      <c r="C92" s="180">
        <v>8</v>
      </c>
      <c r="D92" s="180">
        <f t="shared" si="10"/>
        <v>88</v>
      </c>
      <c r="E92" s="181">
        <f t="shared" si="17"/>
        <v>0</v>
      </c>
      <c r="F92" s="181">
        <f t="shared" si="16"/>
        <v>0</v>
      </c>
      <c r="G92" s="181">
        <f t="shared" si="11"/>
        <v>0</v>
      </c>
      <c r="H92" s="182">
        <f t="shared" si="18"/>
        <v>0</v>
      </c>
      <c r="I92" s="181">
        <f t="shared" si="13"/>
        <v>0</v>
      </c>
      <c r="J92" s="181">
        <f t="shared" si="12"/>
        <v>0</v>
      </c>
      <c r="K92" s="183">
        <f t="shared" si="14"/>
        <v>0</v>
      </c>
      <c r="M92" s="189"/>
      <c r="N92" s="189"/>
    </row>
    <row r="93" spans="2:14">
      <c r="B93" s="175">
        <f t="shared" si="15"/>
        <v>26</v>
      </c>
      <c r="C93" s="180">
        <v>8</v>
      </c>
      <c r="D93" s="180">
        <f t="shared" ref="D93:D156" si="19">D92+1</f>
        <v>89</v>
      </c>
      <c r="E93" s="181">
        <f t="shared" si="17"/>
        <v>0</v>
      </c>
      <c r="F93" s="181">
        <f t="shared" si="16"/>
        <v>0</v>
      </c>
      <c r="G93" s="181">
        <f t="shared" ref="G93:G156" si="20">K92</f>
        <v>0</v>
      </c>
      <c r="H93" s="182">
        <f t="shared" si="18"/>
        <v>0</v>
      </c>
      <c r="I93" s="181">
        <f t="shared" si="13"/>
        <v>0</v>
      </c>
      <c r="J93" s="181">
        <f t="shared" ref="J93:J156" si="21">E93-I93+F93</f>
        <v>0</v>
      </c>
      <c r="K93" s="183">
        <f t="shared" si="14"/>
        <v>0</v>
      </c>
      <c r="M93" s="189"/>
      <c r="N93" s="189"/>
    </row>
    <row r="94" spans="2:14">
      <c r="B94" s="175">
        <f t="shared" si="15"/>
        <v>26</v>
      </c>
      <c r="C94" s="180">
        <v>8</v>
      </c>
      <c r="D94" s="180">
        <f t="shared" si="19"/>
        <v>90</v>
      </c>
      <c r="E94" s="181">
        <f t="shared" si="17"/>
        <v>0</v>
      </c>
      <c r="F94" s="181">
        <f t="shared" si="16"/>
        <v>0</v>
      </c>
      <c r="G94" s="181">
        <f t="shared" si="20"/>
        <v>0</v>
      </c>
      <c r="H94" s="182">
        <f t="shared" si="18"/>
        <v>0</v>
      </c>
      <c r="I94" s="181">
        <f t="shared" si="13"/>
        <v>0</v>
      </c>
      <c r="J94" s="181">
        <f t="shared" si="21"/>
        <v>0</v>
      </c>
      <c r="K94" s="183">
        <f t="shared" si="14"/>
        <v>0</v>
      </c>
      <c r="M94" s="189"/>
      <c r="N94" s="189"/>
    </row>
    <row r="95" spans="2:14">
      <c r="B95" s="175">
        <f t="shared" si="15"/>
        <v>26</v>
      </c>
      <c r="C95" s="180">
        <v>8</v>
      </c>
      <c r="D95" s="180">
        <f t="shared" si="19"/>
        <v>91</v>
      </c>
      <c r="E95" s="181">
        <f t="shared" si="17"/>
        <v>0</v>
      </c>
      <c r="F95" s="181">
        <f t="shared" si="16"/>
        <v>0</v>
      </c>
      <c r="G95" s="181">
        <f t="shared" si="20"/>
        <v>0</v>
      </c>
      <c r="H95" s="182">
        <f t="shared" si="18"/>
        <v>0</v>
      </c>
      <c r="I95" s="181">
        <f t="shared" si="13"/>
        <v>0</v>
      </c>
      <c r="J95" s="181">
        <f t="shared" si="21"/>
        <v>0</v>
      </c>
      <c r="K95" s="183">
        <f t="shared" si="14"/>
        <v>0</v>
      </c>
      <c r="M95" s="189"/>
      <c r="N95" s="189"/>
    </row>
    <row r="96" spans="2:14">
      <c r="B96" s="175">
        <f t="shared" si="15"/>
        <v>26</v>
      </c>
      <c r="C96" s="180">
        <v>8</v>
      </c>
      <c r="D96" s="180">
        <f t="shared" si="19"/>
        <v>92</v>
      </c>
      <c r="E96" s="181">
        <f t="shared" si="17"/>
        <v>0</v>
      </c>
      <c r="F96" s="181">
        <f t="shared" si="16"/>
        <v>0</v>
      </c>
      <c r="G96" s="181">
        <f t="shared" si="20"/>
        <v>0</v>
      </c>
      <c r="H96" s="182">
        <f t="shared" si="18"/>
        <v>0</v>
      </c>
      <c r="I96" s="181">
        <f t="shared" si="13"/>
        <v>0</v>
      </c>
      <c r="J96" s="181">
        <f t="shared" si="21"/>
        <v>0</v>
      </c>
      <c r="K96" s="183">
        <f t="shared" si="14"/>
        <v>0</v>
      </c>
      <c r="M96" s="189"/>
      <c r="N96" s="189"/>
    </row>
    <row r="97" spans="2:14">
      <c r="B97" s="175">
        <f t="shared" si="15"/>
        <v>26</v>
      </c>
      <c r="C97" s="180">
        <v>8</v>
      </c>
      <c r="D97" s="180">
        <f t="shared" si="19"/>
        <v>93</v>
      </c>
      <c r="E97" s="181">
        <f t="shared" si="17"/>
        <v>0</v>
      </c>
      <c r="F97" s="181">
        <f t="shared" si="16"/>
        <v>0</v>
      </c>
      <c r="G97" s="181">
        <f t="shared" si="20"/>
        <v>0</v>
      </c>
      <c r="H97" s="182">
        <f t="shared" si="18"/>
        <v>0</v>
      </c>
      <c r="I97" s="181">
        <f t="shared" si="13"/>
        <v>0</v>
      </c>
      <c r="J97" s="181">
        <f t="shared" si="21"/>
        <v>0</v>
      </c>
      <c r="K97" s="183">
        <f t="shared" si="14"/>
        <v>0</v>
      </c>
      <c r="M97" s="189"/>
      <c r="N97" s="189"/>
    </row>
    <row r="98" spans="2:14">
      <c r="B98" s="175">
        <f t="shared" si="15"/>
        <v>26</v>
      </c>
      <c r="C98" s="180">
        <v>8</v>
      </c>
      <c r="D98" s="180">
        <f t="shared" si="19"/>
        <v>94</v>
      </c>
      <c r="E98" s="181">
        <f t="shared" si="17"/>
        <v>0</v>
      </c>
      <c r="F98" s="181">
        <f t="shared" si="16"/>
        <v>0</v>
      </c>
      <c r="G98" s="181">
        <f t="shared" si="20"/>
        <v>0</v>
      </c>
      <c r="H98" s="182">
        <f t="shared" si="18"/>
        <v>0</v>
      </c>
      <c r="I98" s="181">
        <f t="shared" si="13"/>
        <v>0</v>
      </c>
      <c r="J98" s="181">
        <f t="shared" si="21"/>
        <v>0</v>
      </c>
      <c r="K98" s="183">
        <f t="shared" si="14"/>
        <v>0</v>
      </c>
      <c r="M98" s="189"/>
      <c r="N98" s="189"/>
    </row>
    <row r="99" spans="2:14">
      <c r="B99" s="175">
        <f t="shared" si="15"/>
        <v>26</v>
      </c>
      <c r="C99" s="180">
        <v>8</v>
      </c>
      <c r="D99" s="180">
        <f t="shared" si="19"/>
        <v>95</v>
      </c>
      <c r="E99" s="181">
        <f t="shared" si="17"/>
        <v>0</v>
      </c>
      <c r="F99" s="181">
        <f t="shared" si="16"/>
        <v>0</v>
      </c>
      <c r="G99" s="181">
        <f t="shared" si="20"/>
        <v>0</v>
      </c>
      <c r="H99" s="182">
        <f t="shared" si="18"/>
        <v>0</v>
      </c>
      <c r="I99" s="181">
        <f t="shared" si="13"/>
        <v>0</v>
      </c>
      <c r="J99" s="181">
        <f t="shared" si="21"/>
        <v>0</v>
      </c>
      <c r="K99" s="183">
        <f t="shared" si="14"/>
        <v>0</v>
      </c>
      <c r="M99" s="189"/>
      <c r="N99" s="189"/>
    </row>
    <row r="100" spans="2:14">
      <c r="B100" s="175">
        <f t="shared" si="15"/>
        <v>26</v>
      </c>
      <c r="C100" s="180">
        <v>8</v>
      </c>
      <c r="D100" s="180">
        <f t="shared" si="19"/>
        <v>96</v>
      </c>
      <c r="E100" s="181">
        <f t="shared" si="17"/>
        <v>0</v>
      </c>
      <c r="F100" s="181">
        <f t="shared" si="16"/>
        <v>0</v>
      </c>
      <c r="G100" s="181">
        <f t="shared" si="20"/>
        <v>0</v>
      </c>
      <c r="H100" s="182">
        <f t="shared" si="18"/>
        <v>0</v>
      </c>
      <c r="I100" s="181">
        <f t="shared" si="13"/>
        <v>0</v>
      </c>
      <c r="J100" s="181">
        <f t="shared" si="21"/>
        <v>0</v>
      </c>
      <c r="K100" s="183">
        <f t="shared" si="14"/>
        <v>0</v>
      </c>
      <c r="M100" s="189"/>
      <c r="N100" s="189"/>
    </row>
    <row r="101" spans="2:14">
      <c r="B101" s="175">
        <f t="shared" si="15"/>
        <v>27</v>
      </c>
      <c r="C101" s="180">
        <v>9</v>
      </c>
      <c r="D101" s="180">
        <f t="shared" si="19"/>
        <v>97</v>
      </c>
      <c r="E101" s="181">
        <f t="shared" si="17"/>
        <v>0</v>
      </c>
      <c r="F101" s="181">
        <f t="shared" si="16"/>
        <v>0</v>
      </c>
      <c r="G101" s="181">
        <f t="shared" si="20"/>
        <v>0</v>
      </c>
      <c r="H101" s="182">
        <f t="shared" si="18"/>
        <v>0</v>
      </c>
      <c r="I101" s="181">
        <f t="shared" si="13"/>
        <v>0</v>
      </c>
      <c r="J101" s="181">
        <f t="shared" si="21"/>
        <v>0</v>
      </c>
      <c r="K101" s="183">
        <f t="shared" si="14"/>
        <v>0</v>
      </c>
      <c r="M101" s="189"/>
      <c r="N101" s="189"/>
    </row>
    <row r="102" spans="2:14">
      <c r="B102" s="175">
        <f t="shared" si="15"/>
        <v>27</v>
      </c>
      <c r="C102" s="180">
        <v>9</v>
      </c>
      <c r="D102" s="180">
        <f t="shared" si="19"/>
        <v>98</v>
      </c>
      <c r="E102" s="181">
        <f t="shared" si="17"/>
        <v>0</v>
      </c>
      <c r="F102" s="181">
        <f t="shared" si="16"/>
        <v>0</v>
      </c>
      <c r="G102" s="181">
        <f t="shared" si="20"/>
        <v>0</v>
      </c>
      <c r="H102" s="182">
        <f t="shared" si="18"/>
        <v>0</v>
      </c>
      <c r="I102" s="181">
        <f t="shared" si="13"/>
        <v>0</v>
      </c>
      <c r="J102" s="181">
        <f t="shared" si="21"/>
        <v>0</v>
      </c>
      <c r="K102" s="183">
        <f t="shared" si="14"/>
        <v>0</v>
      </c>
      <c r="M102" s="189"/>
      <c r="N102" s="189"/>
    </row>
    <row r="103" spans="2:14">
      <c r="B103" s="175">
        <f t="shared" si="15"/>
        <v>27</v>
      </c>
      <c r="C103" s="180">
        <v>9</v>
      </c>
      <c r="D103" s="180">
        <f t="shared" si="19"/>
        <v>99</v>
      </c>
      <c r="E103" s="181">
        <f t="shared" si="17"/>
        <v>0</v>
      </c>
      <c r="F103" s="181">
        <f t="shared" si="16"/>
        <v>0</v>
      </c>
      <c r="G103" s="181">
        <f t="shared" si="20"/>
        <v>0</v>
      </c>
      <c r="H103" s="182">
        <f t="shared" si="18"/>
        <v>0</v>
      </c>
      <c r="I103" s="181">
        <f t="shared" si="13"/>
        <v>0</v>
      </c>
      <c r="J103" s="181">
        <f t="shared" si="21"/>
        <v>0</v>
      </c>
      <c r="K103" s="183">
        <f t="shared" si="14"/>
        <v>0</v>
      </c>
      <c r="M103" s="189"/>
      <c r="N103" s="189"/>
    </row>
    <row r="104" spans="2:14">
      <c r="B104" s="175">
        <f t="shared" si="15"/>
        <v>27</v>
      </c>
      <c r="C104" s="180">
        <v>9</v>
      </c>
      <c r="D104" s="180">
        <f t="shared" si="19"/>
        <v>100</v>
      </c>
      <c r="E104" s="181">
        <f t="shared" si="17"/>
        <v>0</v>
      </c>
      <c r="F104" s="181">
        <f t="shared" si="16"/>
        <v>0</v>
      </c>
      <c r="G104" s="181">
        <f t="shared" si="20"/>
        <v>0</v>
      </c>
      <c r="H104" s="182">
        <f t="shared" si="18"/>
        <v>0</v>
      </c>
      <c r="I104" s="181">
        <f t="shared" si="13"/>
        <v>0</v>
      </c>
      <c r="J104" s="181">
        <f t="shared" si="21"/>
        <v>0</v>
      </c>
      <c r="K104" s="183">
        <f t="shared" si="14"/>
        <v>0</v>
      </c>
      <c r="M104" s="189"/>
      <c r="N104" s="189"/>
    </row>
    <row r="105" spans="2:14">
      <c r="B105" s="175">
        <f t="shared" si="15"/>
        <v>27</v>
      </c>
      <c r="C105" s="180">
        <v>9</v>
      </c>
      <c r="D105" s="180">
        <f t="shared" si="19"/>
        <v>101</v>
      </c>
      <c r="E105" s="181">
        <f t="shared" si="17"/>
        <v>0</v>
      </c>
      <c r="F105" s="181">
        <f t="shared" si="16"/>
        <v>0</v>
      </c>
      <c r="G105" s="181">
        <f t="shared" si="20"/>
        <v>0</v>
      </c>
      <c r="H105" s="182">
        <f t="shared" si="18"/>
        <v>0</v>
      </c>
      <c r="I105" s="181">
        <f t="shared" si="13"/>
        <v>0</v>
      </c>
      <c r="J105" s="181">
        <f t="shared" si="21"/>
        <v>0</v>
      </c>
      <c r="K105" s="183">
        <f t="shared" si="14"/>
        <v>0</v>
      </c>
      <c r="M105" s="189"/>
      <c r="N105" s="189"/>
    </row>
    <row r="106" spans="2:14">
      <c r="B106" s="175">
        <f t="shared" si="15"/>
        <v>27</v>
      </c>
      <c r="C106" s="180">
        <v>9</v>
      </c>
      <c r="D106" s="180">
        <f t="shared" si="19"/>
        <v>102</v>
      </c>
      <c r="E106" s="181">
        <f t="shared" si="17"/>
        <v>0</v>
      </c>
      <c r="F106" s="181">
        <f t="shared" si="16"/>
        <v>0</v>
      </c>
      <c r="G106" s="181">
        <f t="shared" si="20"/>
        <v>0</v>
      </c>
      <c r="H106" s="182">
        <f t="shared" si="18"/>
        <v>0</v>
      </c>
      <c r="I106" s="181">
        <f t="shared" si="13"/>
        <v>0</v>
      </c>
      <c r="J106" s="181">
        <f t="shared" si="21"/>
        <v>0</v>
      </c>
      <c r="K106" s="183">
        <f t="shared" si="14"/>
        <v>0</v>
      </c>
      <c r="M106" s="189"/>
      <c r="N106" s="189"/>
    </row>
    <row r="107" spans="2:14">
      <c r="B107" s="175">
        <f t="shared" si="15"/>
        <v>27</v>
      </c>
      <c r="C107" s="180">
        <v>9</v>
      </c>
      <c r="D107" s="180">
        <f t="shared" si="19"/>
        <v>103</v>
      </c>
      <c r="E107" s="181">
        <f t="shared" si="17"/>
        <v>0</v>
      </c>
      <c r="F107" s="181">
        <f t="shared" si="16"/>
        <v>0</v>
      </c>
      <c r="G107" s="181">
        <f t="shared" si="20"/>
        <v>0</v>
      </c>
      <c r="H107" s="182">
        <f t="shared" si="18"/>
        <v>0</v>
      </c>
      <c r="I107" s="181">
        <f t="shared" si="13"/>
        <v>0</v>
      </c>
      <c r="J107" s="181">
        <f t="shared" si="21"/>
        <v>0</v>
      </c>
      <c r="K107" s="183">
        <f t="shared" si="14"/>
        <v>0</v>
      </c>
      <c r="M107" s="189"/>
      <c r="N107" s="189"/>
    </row>
    <row r="108" spans="2:14">
      <c r="B108" s="175">
        <f t="shared" si="15"/>
        <v>27</v>
      </c>
      <c r="C108" s="180">
        <v>9</v>
      </c>
      <c r="D108" s="180">
        <f t="shared" si="19"/>
        <v>104</v>
      </c>
      <c r="E108" s="181">
        <f t="shared" si="17"/>
        <v>0</v>
      </c>
      <c r="F108" s="181">
        <f t="shared" si="16"/>
        <v>0</v>
      </c>
      <c r="G108" s="181">
        <f t="shared" si="20"/>
        <v>0</v>
      </c>
      <c r="H108" s="182">
        <f t="shared" si="18"/>
        <v>0</v>
      </c>
      <c r="I108" s="181">
        <f t="shared" si="13"/>
        <v>0</v>
      </c>
      <c r="J108" s="181">
        <f t="shared" si="21"/>
        <v>0</v>
      </c>
      <c r="K108" s="183">
        <f t="shared" si="14"/>
        <v>0</v>
      </c>
      <c r="M108" s="189"/>
      <c r="N108" s="189"/>
    </row>
    <row r="109" spans="2:14">
      <c r="B109" s="175">
        <f t="shared" si="15"/>
        <v>27</v>
      </c>
      <c r="C109" s="180">
        <v>9</v>
      </c>
      <c r="D109" s="180">
        <f t="shared" si="19"/>
        <v>105</v>
      </c>
      <c r="E109" s="181">
        <f t="shared" si="17"/>
        <v>0</v>
      </c>
      <c r="F109" s="181">
        <f t="shared" si="16"/>
        <v>0</v>
      </c>
      <c r="G109" s="181">
        <f t="shared" si="20"/>
        <v>0</v>
      </c>
      <c r="H109" s="182">
        <f t="shared" si="18"/>
        <v>0</v>
      </c>
      <c r="I109" s="181">
        <f t="shared" si="13"/>
        <v>0</v>
      </c>
      <c r="J109" s="181">
        <f t="shared" si="21"/>
        <v>0</v>
      </c>
      <c r="K109" s="183">
        <f t="shared" si="14"/>
        <v>0</v>
      </c>
      <c r="M109" s="189"/>
      <c r="N109" s="189"/>
    </row>
    <row r="110" spans="2:14">
      <c r="B110" s="175">
        <f t="shared" si="15"/>
        <v>27</v>
      </c>
      <c r="C110" s="180">
        <v>9</v>
      </c>
      <c r="D110" s="180">
        <f t="shared" si="19"/>
        <v>106</v>
      </c>
      <c r="E110" s="181">
        <f t="shared" si="17"/>
        <v>0</v>
      </c>
      <c r="F110" s="181">
        <f t="shared" si="16"/>
        <v>0</v>
      </c>
      <c r="G110" s="181">
        <f t="shared" si="20"/>
        <v>0</v>
      </c>
      <c r="H110" s="182">
        <f t="shared" si="18"/>
        <v>0</v>
      </c>
      <c r="I110" s="181">
        <f t="shared" si="13"/>
        <v>0</v>
      </c>
      <c r="J110" s="181">
        <f t="shared" si="21"/>
        <v>0</v>
      </c>
      <c r="K110" s="183">
        <f t="shared" si="14"/>
        <v>0</v>
      </c>
      <c r="M110" s="189"/>
      <c r="N110" s="189"/>
    </row>
    <row r="111" spans="2:14">
      <c r="B111" s="175">
        <f t="shared" si="15"/>
        <v>27</v>
      </c>
      <c r="C111" s="180">
        <v>9</v>
      </c>
      <c r="D111" s="180">
        <f t="shared" si="19"/>
        <v>107</v>
      </c>
      <c r="E111" s="181">
        <f t="shared" si="17"/>
        <v>0</v>
      </c>
      <c r="F111" s="181">
        <f t="shared" si="16"/>
        <v>0</v>
      </c>
      <c r="G111" s="181">
        <f t="shared" si="20"/>
        <v>0</v>
      </c>
      <c r="H111" s="182">
        <f t="shared" si="18"/>
        <v>0</v>
      </c>
      <c r="I111" s="181">
        <f t="shared" si="13"/>
        <v>0</v>
      </c>
      <c r="J111" s="181">
        <f t="shared" si="21"/>
        <v>0</v>
      </c>
      <c r="K111" s="183">
        <f t="shared" si="14"/>
        <v>0</v>
      </c>
      <c r="M111" s="189"/>
      <c r="N111" s="189"/>
    </row>
    <row r="112" spans="2:14">
      <c r="B112" s="175">
        <f t="shared" si="15"/>
        <v>27</v>
      </c>
      <c r="C112" s="180">
        <v>9</v>
      </c>
      <c r="D112" s="180">
        <f t="shared" si="19"/>
        <v>108</v>
      </c>
      <c r="E112" s="181">
        <f t="shared" si="17"/>
        <v>0</v>
      </c>
      <c r="F112" s="181">
        <f t="shared" si="16"/>
        <v>0</v>
      </c>
      <c r="G112" s="181">
        <f t="shared" si="20"/>
        <v>0</v>
      </c>
      <c r="H112" s="182">
        <f t="shared" si="18"/>
        <v>0</v>
      </c>
      <c r="I112" s="181">
        <f t="shared" si="13"/>
        <v>0</v>
      </c>
      <c r="J112" s="181">
        <f t="shared" si="21"/>
        <v>0</v>
      </c>
      <c r="K112" s="183">
        <f t="shared" si="14"/>
        <v>0</v>
      </c>
      <c r="M112" s="189"/>
      <c r="N112" s="189"/>
    </row>
    <row r="113" spans="2:14">
      <c r="B113" s="175">
        <f t="shared" si="15"/>
        <v>28</v>
      </c>
      <c r="C113" s="180">
        <v>10</v>
      </c>
      <c r="D113" s="180">
        <f t="shared" si="19"/>
        <v>109</v>
      </c>
      <c r="E113" s="181">
        <f t="shared" si="17"/>
        <v>0</v>
      </c>
      <c r="F113" s="181">
        <f t="shared" si="16"/>
        <v>0</v>
      </c>
      <c r="G113" s="181">
        <f t="shared" si="20"/>
        <v>0</v>
      </c>
      <c r="H113" s="182">
        <f t="shared" si="18"/>
        <v>0</v>
      </c>
      <c r="I113" s="181">
        <f t="shared" si="13"/>
        <v>0</v>
      </c>
      <c r="J113" s="181">
        <f t="shared" si="21"/>
        <v>0</v>
      </c>
      <c r="K113" s="183">
        <f t="shared" si="14"/>
        <v>0</v>
      </c>
      <c r="M113" s="189"/>
      <c r="N113" s="189"/>
    </row>
    <row r="114" spans="2:14">
      <c r="B114" s="175">
        <f t="shared" si="15"/>
        <v>28</v>
      </c>
      <c r="C114" s="180">
        <v>10</v>
      </c>
      <c r="D114" s="180">
        <f t="shared" si="19"/>
        <v>110</v>
      </c>
      <c r="E114" s="181">
        <f t="shared" si="17"/>
        <v>0</v>
      </c>
      <c r="F114" s="181">
        <f t="shared" si="16"/>
        <v>0</v>
      </c>
      <c r="G114" s="181">
        <f t="shared" si="20"/>
        <v>0</v>
      </c>
      <c r="H114" s="182">
        <f t="shared" si="18"/>
        <v>0</v>
      </c>
      <c r="I114" s="181">
        <f t="shared" si="13"/>
        <v>0</v>
      </c>
      <c r="J114" s="181">
        <f t="shared" si="21"/>
        <v>0</v>
      </c>
      <c r="K114" s="183">
        <f t="shared" si="14"/>
        <v>0</v>
      </c>
      <c r="M114" s="189"/>
      <c r="N114" s="189"/>
    </row>
    <row r="115" spans="2:14">
      <c r="B115" s="175">
        <f t="shared" si="15"/>
        <v>28</v>
      </c>
      <c r="C115" s="180">
        <v>10</v>
      </c>
      <c r="D115" s="180">
        <f t="shared" si="19"/>
        <v>111</v>
      </c>
      <c r="E115" s="181">
        <f t="shared" si="17"/>
        <v>0</v>
      </c>
      <c r="F115" s="181">
        <f t="shared" si="16"/>
        <v>0</v>
      </c>
      <c r="G115" s="181">
        <f t="shared" si="20"/>
        <v>0</v>
      </c>
      <c r="H115" s="182">
        <f t="shared" si="18"/>
        <v>0</v>
      </c>
      <c r="I115" s="181">
        <f t="shared" si="13"/>
        <v>0</v>
      </c>
      <c r="J115" s="181">
        <f t="shared" si="21"/>
        <v>0</v>
      </c>
      <c r="K115" s="183">
        <f t="shared" si="14"/>
        <v>0</v>
      </c>
      <c r="M115" s="189"/>
      <c r="N115" s="189"/>
    </row>
    <row r="116" spans="2:14">
      <c r="B116" s="175">
        <f t="shared" si="15"/>
        <v>28</v>
      </c>
      <c r="C116" s="180">
        <v>10</v>
      </c>
      <c r="D116" s="180">
        <f t="shared" si="19"/>
        <v>112</v>
      </c>
      <c r="E116" s="181">
        <f t="shared" si="17"/>
        <v>0</v>
      </c>
      <c r="F116" s="181">
        <f t="shared" si="16"/>
        <v>0</v>
      </c>
      <c r="G116" s="181">
        <f t="shared" si="20"/>
        <v>0</v>
      </c>
      <c r="H116" s="182">
        <f t="shared" si="18"/>
        <v>0</v>
      </c>
      <c r="I116" s="181">
        <f t="shared" si="13"/>
        <v>0</v>
      </c>
      <c r="J116" s="181">
        <f t="shared" si="21"/>
        <v>0</v>
      </c>
      <c r="K116" s="183">
        <f t="shared" si="14"/>
        <v>0</v>
      </c>
      <c r="M116" s="189"/>
      <c r="N116" s="189"/>
    </row>
    <row r="117" spans="2:14">
      <c r="B117" s="175">
        <f t="shared" si="15"/>
        <v>28</v>
      </c>
      <c r="C117" s="180">
        <v>10</v>
      </c>
      <c r="D117" s="180">
        <f t="shared" si="19"/>
        <v>113</v>
      </c>
      <c r="E117" s="181">
        <f t="shared" si="17"/>
        <v>0</v>
      </c>
      <c r="F117" s="181">
        <f t="shared" si="16"/>
        <v>0</v>
      </c>
      <c r="G117" s="181">
        <f t="shared" si="20"/>
        <v>0</v>
      </c>
      <c r="H117" s="182">
        <f t="shared" si="18"/>
        <v>0</v>
      </c>
      <c r="I117" s="181">
        <f t="shared" si="13"/>
        <v>0</v>
      </c>
      <c r="J117" s="181">
        <f t="shared" si="21"/>
        <v>0</v>
      </c>
      <c r="K117" s="183">
        <f t="shared" si="14"/>
        <v>0</v>
      </c>
      <c r="M117" s="189"/>
      <c r="N117" s="189"/>
    </row>
    <row r="118" spans="2:14">
      <c r="B118" s="175">
        <f t="shared" si="15"/>
        <v>28</v>
      </c>
      <c r="C118" s="180">
        <v>10</v>
      </c>
      <c r="D118" s="180">
        <f t="shared" si="19"/>
        <v>114</v>
      </c>
      <c r="E118" s="181">
        <f t="shared" si="17"/>
        <v>0</v>
      </c>
      <c r="F118" s="181">
        <f t="shared" si="16"/>
        <v>0</v>
      </c>
      <c r="G118" s="181">
        <f t="shared" si="20"/>
        <v>0</v>
      </c>
      <c r="H118" s="182">
        <f t="shared" si="18"/>
        <v>0</v>
      </c>
      <c r="I118" s="181">
        <f t="shared" si="13"/>
        <v>0</v>
      </c>
      <c r="J118" s="181">
        <f t="shared" si="21"/>
        <v>0</v>
      </c>
      <c r="K118" s="183">
        <f t="shared" si="14"/>
        <v>0</v>
      </c>
      <c r="M118" s="189"/>
      <c r="N118" s="189"/>
    </row>
    <row r="119" spans="2:14">
      <c r="B119" s="175">
        <f t="shared" si="15"/>
        <v>28</v>
      </c>
      <c r="C119" s="180">
        <v>10</v>
      </c>
      <c r="D119" s="180">
        <f t="shared" si="19"/>
        <v>115</v>
      </c>
      <c r="E119" s="181">
        <f t="shared" si="17"/>
        <v>0</v>
      </c>
      <c r="F119" s="181">
        <f t="shared" si="16"/>
        <v>0</v>
      </c>
      <c r="G119" s="181">
        <f t="shared" si="20"/>
        <v>0</v>
      </c>
      <c r="H119" s="182">
        <f t="shared" si="18"/>
        <v>0</v>
      </c>
      <c r="I119" s="181">
        <f t="shared" si="13"/>
        <v>0</v>
      </c>
      <c r="J119" s="181">
        <f t="shared" si="21"/>
        <v>0</v>
      </c>
      <c r="K119" s="183">
        <f t="shared" si="14"/>
        <v>0</v>
      </c>
      <c r="M119" s="189"/>
      <c r="N119" s="189"/>
    </row>
    <row r="120" spans="2:14">
      <c r="B120" s="175">
        <f t="shared" si="15"/>
        <v>28</v>
      </c>
      <c r="C120" s="180">
        <v>10</v>
      </c>
      <c r="D120" s="180">
        <f t="shared" si="19"/>
        <v>116</v>
      </c>
      <c r="E120" s="181">
        <f t="shared" si="17"/>
        <v>0</v>
      </c>
      <c r="F120" s="181">
        <f t="shared" si="16"/>
        <v>0</v>
      </c>
      <c r="G120" s="181">
        <f t="shared" si="20"/>
        <v>0</v>
      </c>
      <c r="H120" s="182">
        <f t="shared" si="18"/>
        <v>0</v>
      </c>
      <c r="I120" s="181">
        <f t="shared" si="13"/>
        <v>0</v>
      </c>
      <c r="J120" s="181">
        <f t="shared" si="21"/>
        <v>0</v>
      </c>
      <c r="K120" s="183">
        <f t="shared" si="14"/>
        <v>0</v>
      </c>
      <c r="M120" s="189"/>
      <c r="N120" s="189"/>
    </row>
    <row r="121" spans="2:14">
      <c r="B121" s="175">
        <f t="shared" si="15"/>
        <v>28</v>
      </c>
      <c r="C121" s="180">
        <v>10</v>
      </c>
      <c r="D121" s="180">
        <f t="shared" si="19"/>
        <v>117</v>
      </c>
      <c r="E121" s="181">
        <f t="shared" si="17"/>
        <v>0</v>
      </c>
      <c r="F121" s="181">
        <f t="shared" si="16"/>
        <v>0</v>
      </c>
      <c r="G121" s="181">
        <f t="shared" si="20"/>
        <v>0</v>
      </c>
      <c r="H121" s="182">
        <f t="shared" si="18"/>
        <v>0</v>
      </c>
      <c r="I121" s="181">
        <f t="shared" si="13"/>
        <v>0</v>
      </c>
      <c r="J121" s="181">
        <f t="shared" si="21"/>
        <v>0</v>
      </c>
      <c r="K121" s="183">
        <f t="shared" si="14"/>
        <v>0</v>
      </c>
      <c r="M121" s="189"/>
      <c r="N121" s="189"/>
    </row>
    <row r="122" spans="2:14">
      <c r="B122" s="175">
        <f t="shared" si="15"/>
        <v>28</v>
      </c>
      <c r="C122" s="180">
        <v>10</v>
      </c>
      <c r="D122" s="180">
        <f t="shared" si="19"/>
        <v>118</v>
      </c>
      <c r="E122" s="181">
        <f t="shared" si="17"/>
        <v>0</v>
      </c>
      <c r="F122" s="181">
        <f t="shared" si="16"/>
        <v>0</v>
      </c>
      <c r="G122" s="181">
        <f t="shared" si="20"/>
        <v>0</v>
      </c>
      <c r="H122" s="182">
        <f t="shared" si="18"/>
        <v>0</v>
      </c>
      <c r="I122" s="181">
        <f t="shared" si="13"/>
        <v>0</v>
      </c>
      <c r="J122" s="181">
        <f t="shared" si="21"/>
        <v>0</v>
      </c>
      <c r="K122" s="183">
        <f t="shared" si="14"/>
        <v>0</v>
      </c>
      <c r="M122" s="189"/>
      <c r="N122" s="189"/>
    </row>
    <row r="123" spans="2:14">
      <c r="B123" s="175">
        <f t="shared" si="15"/>
        <v>28</v>
      </c>
      <c r="C123" s="180">
        <v>10</v>
      </c>
      <c r="D123" s="180">
        <f t="shared" si="19"/>
        <v>119</v>
      </c>
      <c r="E123" s="181">
        <f t="shared" si="17"/>
        <v>0</v>
      </c>
      <c r="F123" s="181">
        <f t="shared" si="16"/>
        <v>0</v>
      </c>
      <c r="G123" s="181">
        <f t="shared" si="20"/>
        <v>0</v>
      </c>
      <c r="H123" s="182">
        <f t="shared" si="18"/>
        <v>0</v>
      </c>
      <c r="I123" s="181">
        <f t="shared" si="13"/>
        <v>0</v>
      </c>
      <c r="J123" s="181">
        <f t="shared" si="21"/>
        <v>0</v>
      </c>
      <c r="K123" s="183">
        <f t="shared" si="14"/>
        <v>0</v>
      </c>
      <c r="M123" s="189"/>
      <c r="N123" s="189"/>
    </row>
    <row r="124" spans="2:14">
      <c r="B124" s="175">
        <f t="shared" si="15"/>
        <v>28</v>
      </c>
      <c r="C124" s="180">
        <v>10</v>
      </c>
      <c r="D124" s="180">
        <f t="shared" si="19"/>
        <v>120</v>
      </c>
      <c r="E124" s="181">
        <f t="shared" si="17"/>
        <v>0</v>
      </c>
      <c r="F124" s="181">
        <f t="shared" si="16"/>
        <v>0</v>
      </c>
      <c r="G124" s="181">
        <f t="shared" si="20"/>
        <v>0</v>
      </c>
      <c r="H124" s="182">
        <f t="shared" si="18"/>
        <v>0</v>
      </c>
      <c r="I124" s="181">
        <f t="shared" si="13"/>
        <v>0</v>
      </c>
      <c r="J124" s="181">
        <f t="shared" si="21"/>
        <v>0</v>
      </c>
      <c r="K124" s="183">
        <f t="shared" si="14"/>
        <v>0</v>
      </c>
      <c r="M124" s="189"/>
      <c r="N124" s="189"/>
    </row>
    <row r="125" spans="2:14">
      <c r="B125" s="175">
        <f t="shared" si="15"/>
        <v>29</v>
      </c>
      <c r="C125" s="180">
        <v>11</v>
      </c>
      <c r="D125" s="180">
        <f t="shared" si="19"/>
        <v>121</v>
      </c>
      <c r="E125" s="181">
        <f t="shared" si="17"/>
        <v>0</v>
      </c>
      <c r="F125" s="181">
        <f t="shared" si="16"/>
        <v>0</v>
      </c>
      <c r="G125" s="181">
        <f t="shared" si="20"/>
        <v>0</v>
      </c>
      <c r="H125" s="182">
        <f t="shared" si="18"/>
        <v>0</v>
      </c>
      <c r="I125" s="181">
        <f t="shared" si="13"/>
        <v>0</v>
      </c>
      <c r="J125" s="181">
        <f t="shared" si="21"/>
        <v>0</v>
      </c>
      <c r="K125" s="183">
        <f t="shared" si="14"/>
        <v>0</v>
      </c>
      <c r="M125" s="189"/>
      <c r="N125" s="189"/>
    </row>
    <row r="126" spans="2:14">
      <c r="B126" s="175">
        <f t="shared" si="15"/>
        <v>29</v>
      </c>
      <c r="C126" s="180">
        <v>11</v>
      </c>
      <c r="D126" s="180">
        <f t="shared" si="19"/>
        <v>122</v>
      </c>
      <c r="E126" s="181">
        <f t="shared" si="17"/>
        <v>0</v>
      </c>
      <c r="F126" s="181">
        <f t="shared" si="16"/>
        <v>0</v>
      </c>
      <c r="G126" s="181">
        <f t="shared" si="20"/>
        <v>0</v>
      </c>
      <c r="H126" s="182">
        <f t="shared" si="18"/>
        <v>0</v>
      </c>
      <c r="I126" s="181">
        <f t="shared" si="13"/>
        <v>0</v>
      </c>
      <c r="J126" s="181">
        <f t="shared" si="21"/>
        <v>0</v>
      </c>
      <c r="K126" s="183">
        <f t="shared" si="14"/>
        <v>0</v>
      </c>
      <c r="M126" s="189"/>
      <c r="N126" s="189"/>
    </row>
    <row r="127" spans="2:14">
      <c r="B127" s="175">
        <f t="shared" si="15"/>
        <v>29</v>
      </c>
      <c r="C127" s="180">
        <v>11</v>
      </c>
      <c r="D127" s="180">
        <f t="shared" si="19"/>
        <v>123</v>
      </c>
      <c r="E127" s="181">
        <f t="shared" si="17"/>
        <v>0</v>
      </c>
      <c r="F127" s="181">
        <f t="shared" si="16"/>
        <v>0</v>
      </c>
      <c r="G127" s="181">
        <f t="shared" si="20"/>
        <v>0</v>
      </c>
      <c r="H127" s="182">
        <f t="shared" si="18"/>
        <v>0</v>
      </c>
      <c r="I127" s="181">
        <f t="shared" si="13"/>
        <v>0</v>
      </c>
      <c r="J127" s="181">
        <f t="shared" si="21"/>
        <v>0</v>
      </c>
      <c r="K127" s="183">
        <f t="shared" si="14"/>
        <v>0</v>
      </c>
      <c r="M127" s="189"/>
      <c r="N127" s="189"/>
    </row>
    <row r="128" spans="2:14">
      <c r="B128" s="175">
        <f t="shared" si="15"/>
        <v>29</v>
      </c>
      <c r="C128" s="180">
        <v>11</v>
      </c>
      <c r="D128" s="180">
        <f t="shared" si="19"/>
        <v>124</v>
      </c>
      <c r="E128" s="181">
        <f t="shared" si="17"/>
        <v>0</v>
      </c>
      <c r="F128" s="181">
        <f t="shared" si="16"/>
        <v>0</v>
      </c>
      <c r="G128" s="181">
        <f t="shared" si="20"/>
        <v>0</v>
      </c>
      <c r="H128" s="182">
        <f t="shared" si="18"/>
        <v>0</v>
      </c>
      <c r="I128" s="181">
        <f t="shared" si="13"/>
        <v>0</v>
      </c>
      <c r="J128" s="181">
        <f t="shared" si="21"/>
        <v>0</v>
      </c>
      <c r="K128" s="183">
        <f t="shared" si="14"/>
        <v>0</v>
      </c>
      <c r="M128" s="189"/>
      <c r="N128" s="189"/>
    </row>
    <row r="129" spans="2:14">
      <c r="B129" s="175">
        <f t="shared" si="15"/>
        <v>29</v>
      </c>
      <c r="C129" s="180">
        <v>11</v>
      </c>
      <c r="D129" s="180">
        <f t="shared" si="19"/>
        <v>125</v>
      </c>
      <c r="E129" s="181">
        <f t="shared" si="17"/>
        <v>0</v>
      </c>
      <c r="F129" s="181">
        <f t="shared" si="16"/>
        <v>0</v>
      </c>
      <c r="G129" s="181">
        <f t="shared" si="20"/>
        <v>0</v>
      </c>
      <c r="H129" s="182">
        <f t="shared" si="18"/>
        <v>0</v>
      </c>
      <c r="I129" s="181">
        <f t="shared" si="13"/>
        <v>0</v>
      </c>
      <c r="J129" s="181">
        <f t="shared" si="21"/>
        <v>0</v>
      </c>
      <c r="K129" s="183">
        <f t="shared" si="14"/>
        <v>0</v>
      </c>
      <c r="M129" s="189"/>
      <c r="N129" s="189"/>
    </row>
    <row r="130" spans="2:14">
      <c r="B130" s="175">
        <f t="shared" si="15"/>
        <v>29</v>
      </c>
      <c r="C130" s="180">
        <v>11</v>
      </c>
      <c r="D130" s="180">
        <f t="shared" si="19"/>
        <v>126</v>
      </c>
      <c r="E130" s="181">
        <f t="shared" si="17"/>
        <v>0</v>
      </c>
      <c r="F130" s="181">
        <f t="shared" si="16"/>
        <v>0</v>
      </c>
      <c r="G130" s="181">
        <f t="shared" si="20"/>
        <v>0</v>
      </c>
      <c r="H130" s="182">
        <f t="shared" si="18"/>
        <v>0</v>
      </c>
      <c r="I130" s="181">
        <f t="shared" si="13"/>
        <v>0</v>
      </c>
      <c r="J130" s="181">
        <f t="shared" si="21"/>
        <v>0</v>
      </c>
      <c r="K130" s="183">
        <f t="shared" si="14"/>
        <v>0</v>
      </c>
      <c r="M130" s="189"/>
      <c r="N130" s="189"/>
    </row>
    <row r="131" spans="2:14">
      <c r="B131" s="175">
        <f t="shared" si="15"/>
        <v>29</v>
      </c>
      <c r="C131" s="180">
        <v>11</v>
      </c>
      <c r="D131" s="180">
        <f t="shared" si="19"/>
        <v>127</v>
      </c>
      <c r="E131" s="181">
        <f t="shared" si="17"/>
        <v>0</v>
      </c>
      <c r="F131" s="181">
        <f t="shared" si="16"/>
        <v>0</v>
      </c>
      <c r="G131" s="181">
        <f t="shared" si="20"/>
        <v>0</v>
      </c>
      <c r="H131" s="182">
        <f t="shared" si="18"/>
        <v>0</v>
      </c>
      <c r="I131" s="181">
        <f t="shared" si="13"/>
        <v>0</v>
      </c>
      <c r="J131" s="181">
        <f t="shared" si="21"/>
        <v>0</v>
      </c>
      <c r="K131" s="183">
        <f t="shared" si="14"/>
        <v>0</v>
      </c>
      <c r="M131" s="189"/>
      <c r="N131" s="189"/>
    </row>
    <row r="132" spans="2:14">
      <c r="B132" s="175">
        <f t="shared" si="15"/>
        <v>29</v>
      </c>
      <c r="C132" s="180">
        <v>11</v>
      </c>
      <c r="D132" s="180">
        <f t="shared" si="19"/>
        <v>128</v>
      </c>
      <c r="E132" s="181">
        <f t="shared" si="17"/>
        <v>0</v>
      </c>
      <c r="F132" s="181">
        <f t="shared" si="16"/>
        <v>0</v>
      </c>
      <c r="G132" s="181">
        <f t="shared" si="20"/>
        <v>0</v>
      </c>
      <c r="H132" s="182">
        <f t="shared" si="18"/>
        <v>0</v>
      </c>
      <c r="I132" s="181">
        <f t="shared" si="13"/>
        <v>0</v>
      </c>
      <c r="J132" s="181">
        <f t="shared" si="21"/>
        <v>0</v>
      </c>
      <c r="K132" s="183">
        <f t="shared" si="14"/>
        <v>0</v>
      </c>
      <c r="M132" s="189"/>
      <c r="N132" s="189"/>
    </row>
    <row r="133" spans="2:14">
      <c r="B133" s="175">
        <f t="shared" si="15"/>
        <v>29</v>
      </c>
      <c r="C133" s="180">
        <v>11</v>
      </c>
      <c r="D133" s="180">
        <f t="shared" si="19"/>
        <v>129</v>
      </c>
      <c r="E133" s="181">
        <f t="shared" si="17"/>
        <v>0</v>
      </c>
      <c r="F133" s="181">
        <f t="shared" si="16"/>
        <v>0</v>
      </c>
      <c r="G133" s="181">
        <f t="shared" si="20"/>
        <v>0</v>
      </c>
      <c r="H133" s="182">
        <f t="shared" si="18"/>
        <v>0</v>
      </c>
      <c r="I133" s="181">
        <f t="shared" ref="I133:I196" si="22">IF(E133=G133,0,IF(G133&gt;0,G133*H133/12,0))</f>
        <v>0</v>
      </c>
      <c r="J133" s="181">
        <f t="shared" si="21"/>
        <v>0</v>
      </c>
      <c r="K133" s="183">
        <f t="shared" ref="K133:K196" si="23">IF(ROUNDDOWN(G133,0)&gt;ROUNDDOWN(J133,0),G133-J133,0)</f>
        <v>0</v>
      </c>
      <c r="M133" s="189"/>
      <c r="N133" s="189"/>
    </row>
    <row r="134" spans="2:14">
      <c r="B134" s="175">
        <f t="shared" ref="B134:B197" si="24">$N$9+C134</f>
        <v>29</v>
      </c>
      <c r="C134" s="180">
        <v>11</v>
      </c>
      <c r="D134" s="180">
        <f t="shared" si="19"/>
        <v>130</v>
      </c>
      <c r="E134" s="181">
        <f t="shared" si="17"/>
        <v>0</v>
      </c>
      <c r="F134" s="181">
        <f t="shared" ref="F134:F197" si="25">IF(E134=G134,0,
IF((G134-E134)&gt;F133,IF(G134&gt;F133,F133,G134),G134-E134))</f>
        <v>0</v>
      </c>
      <c r="G134" s="181">
        <f t="shared" si="20"/>
        <v>0</v>
      </c>
      <c r="H134" s="182">
        <f t="shared" si="18"/>
        <v>0</v>
      </c>
      <c r="I134" s="181">
        <f t="shared" si="22"/>
        <v>0</v>
      </c>
      <c r="J134" s="181">
        <f t="shared" si="21"/>
        <v>0</v>
      </c>
      <c r="K134" s="183">
        <f t="shared" si="23"/>
        <v>0</v>
      </c>
      <c r="M134" s="189"/>
      <c r="N134" s="189"/>
    </row>
    <row r="135" spans="2:14">
      <c r="B135" s="175">
        <f t="shared" si="24"/>
        <v>29</v>
      </c>
      <c r="C135" s="180">
        <v>11</v>
      </c>
      <c r="D135" s="180">
        <f t="shared" si="19"/>
        <v>131</v>
      </c>
      <c r="E135" s="181">
        <f t="shared" ref="E135:E198" si="26">IF(G135&gt;E134,E134,G135)</f>
        <v>0</v>
      </c>
      <c r="F135" s="181">
        <f t="shared" si="25"/>
        <v>0</v>
      </c>
      <c r="G135" s="181">
        <f t="shared" si="20"/>
        <v>0</v>
      </c>
      <c r="H135" s="182">
        <f t="shared" ref="H135:H198" si="27">H134</f>
        <v>0</v>
      </c>
      <c r="I135" s="181">
        <f t="shared" si="22"/>
        <v>0</v>
      </c>
      <c r="J135" s="181">
        <f t="shared" si="21"/>
        <v>0</v>
      </c>
      <c r="K135" s="183">
        <f t="shared" si="23"/>
        <v>0</v>
      </c>
      <c r="M135" s="189"/>
      <c r="N135" s="189"/>
    </row>
    <row r="136" spans="2:14">
      <c r="B136" s="175">
        <f t="shared" si="24"/>
        <v>29</v>
      </c>
      <c r="C136" s="180">
        <v>11</v>
      </c>
      <c r="D136" s="180">
        <f t="shared" si="19"/>
        <v>132</v>
      </c>
      <c r="E136" s="181">
        <f t="shared" si="26"/>
        <v>0</v>
      </c>
      <c r="F136" s="181">
        <f t="shared" si="25"/>
        <v>0</v>
      </c>
      <c r="G136" s="181">
        <f t="shared" si="20"/>
        <v>0</v>
      </c>
      <c r="H136" s="182">
        <f t="shared" si="27"/>
        <v>0</v>
      </c>
      <c r="I136" s="181">
        <f t="shared" si="22"/>
        <v>0</v>
      </c>
      <c r="J136" s="181">
        <f t="shared" si="21"/>
        <v>0</v>
      </c>
      <c r="K136" s="183">
        <f t="shared" si="23"/>
        <v>0</v>
      </c>
      <c r="M136" s="189"/>
      <c r="N136" s="189"/>
    </row>
    <row r="137" spans="2:14">
      <c r="B137" s="175">
        <f t="shared" si="24"/>
        <v>30</v>
      </c>
      <c r="C137" s="180">
        <v>12</v>
      </c>
      <c r="D137" s="180">
        <f t="shared" si="19"/>
        <v>133</v>
      </c>
      <c r="E137" s="181">
        <f t="shared" si="26"/>
        <v>0</v>
      </c>
      <c r="F137" s="181">
        <f t="shared" si="25"/>
        <v>0</v>
      </c>
      <c r="G137" s="181">
        <f t="shared" si="20"/>
        <v>0</v>
      </c>
      <c r="H137" s="182">
        <f t="shared" si="27"/>
        <v>0</v>
      </c>
      <c r="I137" s="181">
        <f t="shared" si="22"/>
        <v>0</v>
      </c>
      <c r="J137" s="181">
        <f t="shared" si="21"/>
        <v>0</v>
      </c>
      <c r="K137" s="183">
        <f t="shared" si="23"/>
        <v>0</v>
      </c>
      <c r="M137" s="189"/>
      <c r="N137" s="189"/>
    </row>
    <row r="138" spans="2:14">
      <c r="B138" s="175">
        <f t="shared" si="24"/>
        <v>30</v>
      </c>
      <c r="C138" s="180">
        <v>12</v>
      </c>
      <c r="D138" s="180">
        <f t="shared" si="19"/>
        <v>134</v>
      </c>
      <c r="E138" s="181">
        <f t="shared" si="26"/>
        <v>0</v>
      </c>
      <c r="F138" s="181">
        <f t="shared" si="25"/>
        <v>0</v>
      </c>
      <c r="G138" s="181">
        <f t="shared" si="20"/>
        <v>0</v>
      </c>
      <c r="H138" s="182">
        <f t="shared" si="27"/>
        <v>0</v>
      </c>
      <c r="I138" s="181">
        <f t="shared" si="22"/>
        <v>0</v>
      </c>
      <c r="J138" s="181">
        <f t="shared" si="21"/>
        <v>0</v>
      </c>
      <c r="K138" s="183">
        <f t="shared" si="23"/>
        <v>0</v>
      </c>
      <c r="M138" s="189"/>
      <c r="N138" s="189"/>
    </row>
    <row r="139" spans="2:14">
      <c r="B139" s="175">
        <f t="shared" si="24"/>
        <v>30</v>
      </c>
      <c r="C139" s="180">
        <v>12</v>
      </c>
      <c r="D139" s="180">
        <f t="shared" si="19"/>
        <v>135</v>
      </c>
      <c r="E139" s="181">
        <f t="shared" si="26"/>
        <v>0</v>
      </c>
      <c r="F139" s="181">
        <f t="shared" si="25"/>
        <v>0</v>
      </c>
      <c r="G139" s="181">
        <f t="shared" si="20"/>
        <v>0</v>
      </c>
      <c r="H139" s="182">
        <f t="shared" si="27"/>
        <v>0</v>
      </c>
      <c r="I139" s="181">
        <f t="shared" si="22"/>
        <v>0</v>
      </c>
      <c r="J139" s="181">
        <f t="shared" si="21"/>
        <v>0</v>
      </c>
      <c r="K139" s="183">
        <f t="shared" si="23"/>
        <v>0</v>
      </c>
      <c r="M139" s="189"/>
      <c r="N139" s="189"/>
    </row>
    <row r="140" spans="2:14">
      <c r="B140" s="175">
        <f t="shared" si="24"/>
        <v>30</v>
      </c>
      <c r="C140" s="180">
        <v>12</v>
      </c>
      <c r="D140" s="180">
        <f t="shared" si="19"/>
        <v>136</v>
      </c>
      <c r="E140" s="181">
        <f t="shared" si="26"/>
        <v>0</v>
      </c>
      <c r="F140" s="181">
        <f t="shared" si="25"/>
        <v>0</v>
      </c>
      <c r="G140" s="181">
        <f t="shared" si="20"/>
        <v>0</v>
      </c>
      <c r="H140" s="182">
        <f t="shared" si="27"/>
        <v>0</v>
      </c>
      <c r="I140" s="181">
        <f t="shared" si="22"/>
        <v>0</v>
      </c>
      <c r="J140" s="181">
        <f t="shared" si="21"/>
        <v>0</v>
      </c>
      <c r="K140" s="183">
        <f t="shared" si="23"/>
        <v>0</v>
      </c>
      <c r="M140" s="189"/>
      <c r="N140" s="189"/>
    </row>
    <row r="141" spans="2:14">
      <c r="B141" s="175">
        <f t="shared" si="24"/>
        <v>30</v>
      </c>
      <c r="C141" s="180">
        <v>12</v>
      </c>
      <c r="D141" s="180">
        <f t="shared" si="19"/>
        <v>137</v>
      </c>
      <c r="E141" s="181">
        <f t="shared" si="26"/>
        <v>0</v>
      </c>
      <c r="F141" s="181">
        <f t="shared" si="25"/>
        <v>0</v>
      </c>
      <c r="G141" s="181">
        <f t="shared" si="20"/>
        <v>0</v>
      </c>
      <c r="H141" s="182">
        <f t="shared" si="27"/>
        <v>0</v>
      </c>
      <c r="I141" s="181">
        <f t="shared" si="22"/>
        <v>0</v>
      </c>
      <c r="J141" s="181">
        <f t="shared" si="21"/>
        <v>0</v>
      </c>
      <c r="K141" s="183">
        <f t="shared" si="23"/>
        <v>0</v>
      </c>
      <c r="M141" s="189"/>
      <c r="N141" s="189"/>
    </row>
    <row r="142" spans="2:14">
      <c r="B142" s="175">
        <f t="shared" si="24"/>
        <v>30</v>
      </c>
      <c r="C142" s="180">
        <v>12</v>
      </c>
      <c r="D142" s="180">
        <f t="shared" si="19"/>
        <v>138</v>
      </c>
      <c r="E142" s="181">
        <f t="shared" si="26"/>
        <v>0</v>
      </c>
      <c r="F142" s="181">
        <f t="shared" si="25"/>
        <v>0</v>
      </c>
      <c r="G142" s="181">
        <f t="shared" si="20"/>
        <v>0</v>
      </c>
      <c r="H142" s="182">
        <f t="shared" si="27"/>
        <v>0</v>
      </c>
      <c r="I142" s="181">
        <f t="shared" si="22"/>
        <v>0</v>
      </c>
      <c r="J142" s="181">
        <f t="shared" si="21"/>
        <v>0</v>
      </c>
      <c r="K142" s="183">
        <f t="shared" si="23"/>
        <v>0</v>
      </c>
      <c r="M142" s="189"/>
      <c r="N142" s="189"/>
    </row>
    <row r="143" spans="2:14">
      <c r="B143" s="175">
        <f t="shared" si="24"/>
        <v>30</v>
      </c>
      <c r="C143" s="180">
        <v>12</v>
      </c>
      <c r="D143" s="180">
        <f t="shared" si="19"/>
        <v>139</v>
      </c>
      <c r="E143" s="181">
        <f t="shared" si="26"/>
        <v>0</v>
      </c>
      <c r="F143" s="181">
        <f t="shared" si="25"/>
        <v>0</v>
      </c>
      <c r="G143" s="181">
        <f t="shared" si="20"/>
        <v>0</v>
      </c>
      <c r="H143" s="182">
        <f t="shared" si="27"/>
        <v>0</v>
      </c>
      <c r="I143" s="181">
        <f t="shared" si="22"/>
        <v>0</v>
      </c>
      <c r="J143" s="181">
        <f t="shared" si="21"/>
        <v>0</v>
      </c>
      <c r="K143" s="183">
        <f t="shared" si="23"/>
        <v>0</v>
      </c>
      <c r="M143" s="189"/>
      <c r="N143" s="189"/>
    </row>
    <row r="144" spans="2:14">
      <c r="B144" s="175">
        <f t="shared" si="24"/>
        <v>30</v>
      </c>
      <c r="C144" s="180">
        <v>12</v>
      </c>
      <c r="D144" s="180">
        <f t="shared" si="19"/>
        <v>140</v>
      </c>
      <c r="E144" s="181">
        <f t="shared" si="26"/>
        <v>0</v>
      </c>
      <c r="F144" s="181">
        <f t="shared" si="25"/>
        <v>0</v>
      </c>
      <c r="G144" s="181">
        <f t="shared" si="20"/>
        <v>0</v>
      </c>
      <c r="H144" s="182">
        <f t="shared" si="27"/>
        <v>0</v>
      </c>
      <c r="I144" s="181">
        <f t="shared" si="22"/>
        <v>0</v>
      </c>
      <c r="J144" s="181">
        <f t="shared" si="21"/>
        <v>0</v>
      </c>
      <c r="K144" s="183">
        <f t="shared" si="23"/>
        <v>0</v>
      </c>
      <c r="M144" s="189"/>
      <c r="N144" s="189"/>
    </row>
    <row r="145" spans="2:14">
      <c r="B145" s="175">
        <f t="shared" si="24"/>
        <v>30</v>
      </c>
      <c r="C145" s="180">
        <v>12</v>
      </c>
      <c r="D145" s="180">
        <f t="shared" si="19"/>
        <v>141</v>
      </c>
      <c r="E145" s="181">
        <f t="shared" si="26"/>
        <v>0</v>
      </c>
      <c r="F145" s="181">
        <f t="shared" si="25"/>
        <v>0</v>
      </c>
      <c r="G145" s="181">
        <f t="shared" si="20"/>
        <v>0</v>
      </c>
      <c r="H145" s="182">
        <f t="shared" si="27"/>
        <v>0</v>
      </c>
      <c r="I145" s="181">
        <f t="shared" si="22"/>
        <v>0</v>
      </c>
      <c r="J145" s="181">
        <f t="shared" si="21"/>
        <v>0</v>
      </c>
      <c r="K145" s="183">
        <f t="shared" si="23"/>
        <v>0</v>
      </c>
      <c r="M145" s="189"/>
      <c r="N145" s="189"/>
    </row>
    <row r="146" spans="2:14">
      <c r="B146" s="175">
        <f t="shared" si="24"/>
        <v>30</v>
      </c>
      <c r="C146" s="180">
        <v>12</v>
      </c>
      <c r="D146" s="180">
        <f t="shared" si="19"/>
        <v>142</v>
      </c>
      <c r="E146" s="181">
        <f t="shared" si="26"/>
        <v>0</v>
      </c>
      <c r="F146" s="181">
        <f t="shared" si="25"/>
        <v>0</v>
      </c>
      <c r="G146" s="181">
        <f t="shared" si="20"/>
        <v>0</v>
      </c>
      <c r="H146" s="182">
        <f t="shared" si="27"/>
        <v>0</v>
      </c>
      <c r="I146" s="181">
        <f t="shared" si="22"/>
        <v>0</v>
      </c>
      <c r="J146" s="181">
        <f t="shared" si="21"/>
        <v>0</v>
      </c>
      <c r="K146" s="183">
        <f t="shared" si="23"/>
        <v>0</v>
      </c>
      <c r="M146" s="189"/>
      <c r="N146" s="189"/>
    </row>
    <row r="147" spans="2:14">
      <c r="B147" s="175">
        <f t="shared" si="24"/>
        <v>30</v>
      </c>
      <c r="C147" s="180">
        <v>12</v>
      </c>
      <c r="D147" s="180">
        <f t="shared" si="19"/>
        <v>143</v>
      </c>
      <c r="E147" s="181">
        <f t="shared" si="26"/>
        <v>0</v>
      </c>
      <c r="F147" s="181">
        <f t="shared" si="25"/>
        <v>0</v>
      </c>
      <c r="G147" s="181">
        <f t="shared" si="20"/>
        <v>0</v>
      </c>
      <c r="H147" s="182">
        <f t="shared" si="27"/>
        <v>0</v>
      </c>
      <c r="I147" s="181">
        <f t="shared" si="22"/>
        <v>0</v>
      </c>
      <c r="J147" s="181">
        <f t="shared" si="21"/>
        <v>0</v>
      </c>
      <c r="K147" s="183">
        <f t="shared" si="23"/>
        <v>0</v>
      </c>
      <c r="M147" s="189"/>
      <c r="N147" s="189"/>
    </row>
    <row r="148" spans="2:14">
      <c r="B148" s="175">
        <f t="shared" si="24"/>
        <v>30</v>
      </c>
      <c r="C148" s="180">
        <v>12</v>
      </c>
      <c r="D148" s="180">
        <f t="shared" si="19"/>
        <v>144</v>
      </c>
      <c r="E148" s="181">
        <f t="shared" si="26"/>
        <v>0</v>
      </c>
      <c r="F148" s="181">
        <f t="shared" si="25"/>
        <v>0</v>
      </c>
      <c r="G148" s="181">
        <f t="shared" si="20"/>
        <v>0</v>
      </c>
      <c r="H148" s="182">
        <f t="shared" si="27"/>
        <v>0</v>
      </c>
      <c r="I148" s="181">
        <f t="shared" si="22"/>
        <v>0</v>
      </c>
      <c r="J148" s="181">
        <f t="shared" si="21"/>
        <v>0</v>
      </c>
      <c r="K148" s="183">
        <f t="shared" si="23"/>
        <v>0</v>
      </c>
      <c r="M148" s="189"/>
      <c r="N148" s="189"/>
    </row>
    <row r="149" spans="2:14">
      <c r="B149" s="175">
        <f t="shared" si="24"/>
        <v>31</v>
      </c>
      <c r="C149" s="180">
        <v>13</v>
      </c>
      <c r="D149" s="180">
        <f t="shared" si="19"/>
        <v>145</v>
      </c>
      <c r="E149" s="181">
        <f t="shared" si="26"/>
        <v>0</v>
      </c>
      <c r="F149" s="181">
        <f t="shared" si="25"/>
        <v>0</v>
      </c>
      <c r="G149" s="181">
        <f t="shared" si="20"/>
        <v>0</v>
      </c>
      <c r="H149" s="182">
        <f t="shared" si="27"/>
        <v>0</v>
      </c>
      <c r="I149" s="181">
        <f t="shared" si="22"/>
        <v>0</v>
      </c>
      <c r="J149" s="181">
        <f t="shared" si="21"/>
        <v>0</v>
      </c>
      <c r="K149" s="183">
        <f t="shared" si="23"/>
        <v>0</v>
      </c>
      <c r="M149" s="189"/>
      <c r="N149" s="189"/>
    </row>
    <row r="150" spans="2:14">
      <c r="B150" s="175">
        <f t="shared" si="24"/>
        <v>31</v>
      </c>
      <c r="C150" s="180">
        <v>13</v>
      </c>
      <c r="D150" s="180">
        <f t="shared" si="19"/>
        <v>146</v>
      </c>
      <c r="E150" s="181">
        <f t="shared" si="26"/>
        <v>0</v>
      </c>
      <c r="F150" s="181">
        <f t="shared" si="25"/>
        <v>0</v>
      </c>
      <c r="G150" s="181">
        <f t="shared" si="20"/>
        <v>0</v>
      </c>
      <c r="H150" s="182">
        <f t="shared" si="27"/>
        <v>0</v>
      </c>
      <c r="I150" s="181">
        <f t="shared" si="22"/>
        <v>0</v>
      </c>
      <c r="J150" s="181">
        <f t="shared" si="21"/>
        <v>0</v>
      </c>
      <c r="K150" s="183">
        <f t="shared" si="23"/>
        <v>0</v>
      </c>
      <c r="M150" s="189"/>
      <c r="N150" s="189"/>
    </row>
    <row r="151" spans="2:14">
      <c r="B151" s="175">
        <f t="shared" si="24"/>
        <v>31</v>
      </c>
      <c r="C151" s="180">
        <v>13</v>
      </c>
      <c r="D151" s="180">
        <f t="shared" si="19"/>
        <v>147</v>
      </c>
      <c r="E151" s="181">
        <f t="shared" si="26"/>
        <v>0</v>
      </c>
      <c r="F151" s="181">
        <f t="shared" si="25"/>
        <v>0</v>
      </c>
      <c r="G151" s="181">
        <f t="shared" si="20"/>
        <v>0</v>
      </c>
      <c r="H151" s="182">
        <f t="shared" si="27"/>
        <v>0</v>
      </c>
      <c r="I151" s="181">
        <f t="shared" si="22"/>
        <v>0</v>
      </c>
      <c r="J151" s="181">
        <f t="shared" si="21"/>
        <v>0</v>
      </c>
      <c r="K151" s="183">
        <f t="shared" si="23"/>
        <v>0</v>
      </c>
      <c r="M151" s="189"/>
      <c r="N151" s="189"/>
    </row>
    <row r="152" spans="2:14">
      <c r="B152" s="175">
        <f t="shared" si="24"/>
        <v>31</v>
      </c>
      <c r="C152" s="180">
        <v>13</v>
      </c>
      <c r="D152" s="180">
        <f t="shared" si="19"/>
        <v>148</v>
      </c>
      <c r="E152" s="181">
        <f t="shared" si="26"/>
        <v>0</v>
      </c>
      <c r="F152" s="181">
        <f t="shared" si="25"/>
        <v>0</v>
      </c>
      <c r="G152" s="181">
        <f t="shared" si="20"/>
        <v>0</v>
      </c>
      <c r="H152" s="182">
        <f t="shared" si="27"/>
        <v>0</v>
      </c>
      <c r="I152" s="181">
        <f t="shared" si="22"/>
        <v>0</v>
      </c>
      <c r="J152" s="181">
        <f t="shared" si="21"/>
        <v>0</v>
      </c>
      <c r="K152" s="183">
        <f t="shared" si="23"/>
        <v>0</v>
      </c>
      <c r="M152" s="189"/>
      <c r="N152" s="189"/>
    </row>
    <row r="153" spans="2:14">
      <c r="B153" s="175">
        <f t="shared" si="24"/>
        <v>31</v>
      </c>
      <c r="C153" s="180">
        <v>13</v>
      </c>
      <c r="D153" s="180">
        <f t="shared" si="19"/>
        <v>149</v>
      </c>
      <c r="E153" s="181">
        <f t="shared" si="26"/>
        <v>0</v>
      </c>
      <c r="F153" s="181">
        <f t="shared" si="25"/>
        <v>0</v>
      </c>
      <c r="G153" s="181">
        <f t="shared" si="20"/>
        <v>0</v>
      </c>
      <c r="H153" s="182">
        <f t="shared" si="27"/>
        <v>0</v>
      </c>
      <c r="I153" s="181">
        <f t="shared" si="22"/>
        <v>0</v>
      </c>
      <c r="J153" s="181">
        <f t="shared" si="21"/>
        <v>0</v>
      </c>
      <c r="K153" s="183">
        <f t="shared" si="23"/>
        <v>0</v>
      </c>
      <c r="M153" s="189"/>
      <c r="N153" s="189"/>
    </row>
    <row r="154" spans="2:14">
      <c r="B154" s="175">
        <f t="shared" si="24"/>
        <v>31</v>
      </c>
      <c r="C154" s="180">
        <v>13</v>
      </c>
      <c r="D154" s="180">
        <f t="shared" si="19"/>
        <v>150</v>
      </c>
      <c r="E154" s="181">
        <f t="shared" si="26"/>
        <v>0</v>
      </c>
      <c r="F154" s="181">
        <f t="shared" si="25"/>
        <v>0</v>
      </c>
      <c r="G154" s="181">
        <f t="shared" si="20"/>
        <v>0</v>
      </c>
      <c r="H154" s="182">
        <f t="shared" si="27"/>
        <v>0</v>
      </c>
      <c r="I154" s="181">
        <f t="shared" si="22"/>
        <v>0</v>
      </c>
      <c r="J154" s="181">
        <f t="shared" si="21"/>
        <v>0</v>
      </c>
      <c r="K154" s="183">
        <f t="shared" si="23"/>
        <v>0</v>
      </c>
      <c r="M154" s="189"/>
      <c r="N154" s="189"/>
    </row>
    <row r="155" spans="2:14">
      <c r="B155" s="175">
        <f t="shared" si="24"/>
        <v>31</v>
      </c>
      <c r="C155" s="180">
        <v>13</v>
      </c>
      <c r="D155" s="180">
        <f t="shared" si="19"/>
        <v>151</v>
      </c>
      <c r="E155" s="181">
        <f t="shared" si="26"/>
        <v>0</v>
      </c>
      <c r="F155" s="181">
        <f t="shared" si="25"/>
        <v>0</v>
      </c>
      <c r="G155" s="181">
        <f t="shared" si="20"/>
        <v>0</v>
      </c>
      <c r="H155" s="182">
        <f t="shared" si="27"/>
        <v>0</v>
      </c>
      <c r="I155" s="181">
        <f t="shared" si="22"/>
        <v>0</v>
      </c>
      <c r="J155" s="181">
        <f t="shared" si="21"/>
        <v>0</v>
      </c>
      <c r="K155" s="183">
        <f t="shared" si="23"/>
        <v>0</v>
      </c>
      <c r="M155" s="189"/>
      <c r="N155" s="189"/>
    </row>
    <row r="156" spans="2:14">
      <c r="B156" s="175">
        <f t="shared" si="24"/>
        <v>31</v>
      </c>
      <c r="C156" s="180">
        <v>13</v>
      </c>
      <c r="D156" s="180">
        <f t="shared" si="19"/>
        <v>152</v>
      </c>
      <c r="E156" s="181">
        <f t="shared" si="26"/>
        <v>0</v>
      </c>
      <c r="F156" s="181">
        <f t="shared" si="25"/>
        <v>0</v>
      </c>
      <c r="G156" s="181">
        <f t="shared" si="20"/>
        <v>0</v>
      </c>
      <c r="H156" s="182">
        <f t="shared" si="27"/>
        <v>0</v>
      </c>
      <c r="I156" s="181">
        <f t="shared" si="22"/>
        <v>0</v>
      </c>
      <c r="J156" s="181">
        <f t="shared" si="21"/>
        <v>0</v>
      </c>
      <c r="K156" s="183">
        <f t="shared" si="23"/>
        <v>0</v>
      </c>
      <c r="M156" s="189"/>
      <c r="N156" s="189"/>
    </row>
    <row r="157" spans="2:14">
      <c r="B157" s="175">
        <f t="shared" si="24"/>
        <v>31</v>
      </c>
      <c r="C157" s="180">
        <v>13</v>
      </c>
      <c r="D157" s="180">
        <f t="shared" ref="D157:D220" si="28">D156+1</f>
        <v>153</v>
      </c>
      <c r="E157" s="181">
        <f t="shared" si="26"/>
        <v>0</v>
      </c>
      <c r="F157" s="181">
        <f t="shared" si="25"/>
        <v>0</v>
      </c>
      <c r="G157" s="181">
        <f t="shared" ref="G157:G220" si="29">K156</f>
        <v>0</v>
      </c>
      <c r="H157" s="182">
        <f t="shared" si="27"/>
        <v>0</v>
      </c>
      <c r="I157" s="181">
        <f t="shared" si="22"/>
        <v>0</v>
      </c>
      <c r="J157" s="181">
        <f t="shared" ref="J157:J220" si="30">E157-I157+F157</f>
        <v>0</v>
      </c>
      <c r="K157" s="183">
        <f t="shared" si="23"/>
        <v>0</v>
      </c>
      <c r="M157" s="189"/>
      <c r="N157" s="189"/>
    </row>
    <row r="158" spans="2:14">
      <c r="B158" s="175">
        <f t="shared" si="24"/>
        <v>31</v>
      </c>
      <c r="C158" s="180">
        <v>13</v>
      </c>
      <c r="D158" s="180">
        <f t="shared" si="28"/>
        <v>154</v>
      </c>
      <c r="E158" s="181">
        <f t="shared" si="26"/>
        <v>0</v>
      </c>
      <c r="F158" s="181">
        <f t="shared" si="25"/>
        <v>0</v>
      </c>
      <c r="G158" s="181">
        <f t="shared" si="29"/>
        <v>0</v>
      </c>
      <c r="H158" s="182">
        <f t="shared" si="27"/>
        <v>0</v>
      </c>
      <c r="I158" s="181">
        <f t="shared" si="22"/>
        <v>0</v>
      </c>
      <c r="J158" s="181">
        <f t="shared" si="30"/>
        <v>0</v>
      </c>
      <c r="K158" s="183">
        <f t="shared" si="23"/>
        <v>0</v>
      </c>
      <c r="M158" s="189"/>
      <c r="N158" s="189"/>
    </row>
    <row r="159" spans="2:14">
      <c r="B159" s="175">
        <f t="shared" si="24"/>
        <v>31</v>
      </c>
      <c r="C159" s="180">
        <v>13</v>
      </c>
      <c r="D159" s="180">
        <f t="shared" si="28"/>
        <v>155</v>
      </c>
      <c r="E159" s="181">
        <f>IF(G159&gt;E158,E158,G159)</f>
        <v>0</v>
      </c>
      <c r="F159" s="181">
        <f t="shared" si="25"/>
        <v>0</v>
      </c>
      <c r="G159" s="181">
        <f t="shared" si="29"/>
        <v>0</v>
      </c>
      <c r="H159" s="182">
        <f t="shared" si="27"/>
        <v>0</v>
      </c>
      <c r="I159" s="181">
        <f>IF((E159+F159)=G159,0,IF(G159&gt;0,G159*H159/12,0))</f>
        <v>0</v>
      </c>
      <c r="J159" s="181">
        <f t="shared" si="30"/>
        <v>0</v>
      </c>
      <c r="K159" s="183">
        <f t="shared" si="23"/>
        <v>0</v>
      </c>
      <c r="M159" s="189"/>
      <c r="N159" s="189"/>
    </row>
    <row r="160" spans="2:14">
      <c r="B160" s="175">
        <f t="shared" si="24"/>
        <v>31</v>
      </c>
      <c r="C160" s="180">
        <v>13</v>
      </c>
      <c r="D160" s="180">
        <f t="shared" si="28"/>
        <v>156</v>
      </c>
      <c r="E160" s="181">
        <f t="shared" si="26"/>
        <v>0</v>
      </c>
      <c r="F160" s="181">
        <f t="shared" si="25"/>
        <v>0</v>
      </c>
      <c r="G160" s="181">
        <f t="shared" si="29"/>
        <v>0</v>
      </c>
      <c r="H160" s="182">
        <f t="shared" si="27"/>
        <v>0</v>
      </c>
      <c r="I160" s="181">
        <f t="shared" si="22"/>
        <v>0</v>
      </c>
      <c r="J160" s="181">
        <f t="shared" si="30"/>
        <v>0</v>
      </c>
      <c r="K160" s="183">
        <f t="shared" si="23"/>
        <v>0</v>
      </c>
      <c r="M160" s="189"/>
      <c r="N160" s="189"/>
    </row>
    <row r="161" spans="2:14">
      <c r="B161" s="175">
        <f t="shared" si="24"/>
        <v>32</v>
      </c>
      <c r="C161" s="180">
        <v>14</v>
      </c>
      <c r="D161" s="180">
        <f t="shared" si="28"/>
        <v>157</v>
      </c>
      <c r="E161" s="181">
        <f t="shared" si="26"/>
        <v>0</v>
      </c>
      <c r="F161" s="181">
        <f t="shared" si="25"/>
        <v>0</v>
      </c>
      <c r="G161" s="181">
        <f t="shared" si="29"/>
        <v>0</v>
      </c>
      <c r="H161" s="182">
        <f t="shared" si="27"/>
        <v>0</v>
      </c>
      <c r="I161" s="181">
        <f t="shared" si="22"/>
        <v>0</v>
      </c>
      <c r="J161" s="181">
        <f t="shared" si="30"/>
        <v>0</v>
      </c>
      <c r="K161" s="183">
        <f t="shared" si="23"/>
        <v>0</v>
      </c>
      <c r="M161" s="189"/>
      <c r="N161" s="189"/>
    </row>
    <row r="162" spans="2:14">
      <c r="B162" s="175">
        <f t="shared" si="24"/>
        <v>32</v>
      </c>
      <c r="C162" s="180">
        <v>14</v>
      </c>
      <c r="D162" s="180">
        <f t="shared" si="28"/>
        <v>158</v>
      </c>
      <c r="E162" s="181">
        <f t="shared" si="26"/>
        <v>0</v>
      </c>
      <c r="F162" s="181">
        <f t="shared" si="25"/>
        <v>0</v>
      </c>
      <c r="G162" s="181">
        <f t="shared" si="29"/>
        <v>0</v>
      </c>
      <c r="H162" s="182">
        <f t="shared" si="27"/>
        <v>0</v>
      </c>
      <c r="I162" s="181">
        <f t="shared" si="22"/>
        <v>0</v>
      </c>
      <c r="J162" s="181">
        <f t="shared" si="30"/>
        <v>0</v>
      </c>
      <c r="K162" s="183">
        <f t="shared" si="23"/>
        <v>0</v>
      </c>
      <c r="M162" s="189"/>
      <c r="N162" s="189"/>
    </row>
    <row r="163" spans="2:14">
      <c r="B163" s="175">
        <f t="shared" si="24"/>
        <v>32</v>
      </c>
      <c r="C163" s="180">
        <v>14</v>
      </c>
      <c r="D163" s="180">
        <f t="shared" si="28"/>
        <v>159</v>
      </c>
      <c r="E163" s="181">
        <f t="shared" si="26"/>
        <v>0</v>
      </c>
      <c r="F163" s="181">
        <f t="shared" si="25"/>
        <v>0</v>
      </c>
      <c r="G163" s="181">
        <f t="shared" si="29"/>
        <v>0</v>
      </c>
      <c r="H163" s="182">
        <f t="shared" si="27"/>
        <v>0</v>
      </c>
      <c r="I163" s="181">
        <f t="shared" si="22"/>
        <v>0</v>
      </c>
      <c r="J163" s="181">
        <f t="shared" si="30"/>
        <v>0</v>
      </c>
      <c r="K163" s="183">
        <f t="shared" si="23"/>
        <v>0</v>
      </c>
      <c r="M163" s="189"/>
      <c r="N163" s="189"/>
    </row>
    <row r="164" spans="2:14">
      <c r="B164" s="175">
        <f t="shared" si="24"/>
        <v>32</v>
      </c>
      <c r="C164" s="180">
        <v>14</v>
      </c>
      <c r="D164" s="180">
        <f t="shared" si="28"/>
        <v>160</v>
      </c>
      <c r="E164" s="181">
        <f t="shared" si="26"/>
        <v>0</v>
      </c>
      <c r="F164" s="181">
        <f t="shared" si="25"/>
        <v>0</v>
      </c>
      <c r="G164" s="181">
        <f t="shared" si="29"/>
        <v>0</v>
      </c>
      <c r="H164" s="182">
        <f t="shared" si="27"/>
        <v>0</v>
      </c>
      <c r="I164" s="181">
        <f t="shared" si="22"/>
        <v>0</v>
      </c>
      <c r="J164" s="181">
        <f t="shared" si="30"/>
        <v>0</v>
      </c>
      <c r="K164" s="183">
        <f t="shared" si="23"/>
        <v>0</v>
      </c>
      <c r="M164" s="189"/>
      <c r="N164" s="189"/>
    </row>
    <row r="165" spans="2:14">
      <c r="B165" s="175">
        <f t="shared" si="24"/>
        <v>32</v>
      </c>
      <c r="C165" s="180">
        <v>14</v>
      </c>
      <c r="D165" s="180">
        <f t="shared" si="28"/>
        <v>161</v>
      </c>
      <c r="E165" s="181">
        <f t="shared" si="26"/>
        <v>0</v>
      </c>
      <c r="F165" s="181">
        <f t="shared" si="25"/>
        <v>0</v>
      </c>
      <c r="G165" s="181">
        <f t="shared" si="29"/>
        <v>0</v>
      </c>
      <c r="H165" s="182">
        <f t="shared" si="27"/>
        <v>0</v>
      </c>
      <c r="I165" s="181">
        <f t="shared" si="22"/>
        <v>0</v>
      </c>
      <c r="J165" s="181">
        <f t="shared" si="30"/>
        <v>0</v>
      </c>
      <c r="K165" s="183">
        <f t="shared" si="23"/>
        <v>0</v>
      </c>
      <c r="M165" s="189"/>
      <c r="N165" s="189"/>
    </row>
    <row r="166" spans="2:14">
      <c r="B166" s="175">
        <f t="shared" si="24"/>
        <v>32</v>
      </c>
      <c r="C166" s="180">
        <v>14</v>
      </c>
      <c r="D166" s="180">
        <f t="shared" si="28"/>
        <v>162</v>
      </c>
      <c r="E166" s="181">
        <f t="shared" si="26"/>
        <v>0</v>
      </c>
      <c r="F166" s="181">
        <f t="shared" si="25"/>
        <v>0</v>
      </c>
      <c r="G166" s="181">
        <f t="shared" si="29"/>
        <v>0</v>
      </c>
      <c r="H166" s="182">
        <f t="shared" si="27"/>
        <v>0</v>
      </c>
      <c r="I166" s="181">
        <f t="shared" si="22"/>
        <v>0</v>
      </c>
      <c r="J166" s="181">
        <f t="shared" si="30"/>
        <v>0</v>
      </c>
      <c r="K166" s="183">
        <f t="shared" si="23"/>
        <v>0</v>
      </c>
      <c r="M166" s="189"/>
      <c r="N166" s="189"/>
    </row>
    <row r="167" spans="2:14">
      <c r="B167" s="175">
        <f t="shared" si="24"/>
        <v>32</v>
      </c>
      <c r="C167" s="180">
        <v>14</v>
      </c>
      <c r="D167" s="180">
        <f t="shared" si="28"/>
        <v>163</v>
      </c>
      <c r="E167" s="181">
        <f t="shared" si="26"/>
        <v>0</v>
      </c>
      <c r="F167" s="181">
        <f t="shared" si="25"/>
        <v>0</v>
      </c>
      <c r="G167" s="181">
        <f t="shared" si="29"/>
        <v>0</v>
      </c>
      <c r="H167" s="182">
        <f t="shared" si="27"/>
        <v>0</v>
      </c>
      <c r="I167" s="181">
        <f t="shared" si="22"/>
        <v>0</v>
      </c>
      <c r="J167" s="181">
        <f t="shared" si="30"/>
        <v>0</v>
      </c>
      <c r="K167" s="183">
        <f t="shared" si="23"/>
        <v>0</v>
      </c>
      <c r="M167" s="189"/>
      <c r="N167" s="189"/>
    </row>
    <row r="168" spans="2:14">
      <c r="B168" s="175">
        <f t="shared" si="24"/>
        <v>32</v>
      </c>
      <c r="C168" s="180">
        <v>14</v>
      </c>
      <c r="D168" s="180">
        <f t="shared" si="28"/>
        <v>164</v>
      </c>
      <c r="E168" s="181">
        <f t="shared" si="26"/>
        <v>0</v>
      </c>
      <c r="F168" s="181">
        <f t="shared" si="25"/>
        <v>0</v>
      </c>
      <c r="G168" s="181">
        <f t="shared" si="29"/>
        <v>0</v>
      </c>
      <c r="H168" s="182">
        <f t="shared" si="27"/>
        <v>0</v>
      </c>
      <c r="I168" s="181">
        <f t="shared" si="22"/>
        <v>0</v>
      </c>
      <c r="J168" s="181">
        <f t="shared" si="30"/>
        <v>0</v>
      </c>
      <c r="K168" s="183">
        <f t="shared" si="23"/>
        <v>0</v>
      </c>
      <c r="M168" s="189"/>
      <c r="N168" s="189"/>
    </row>
    <row r="169" spans="2:14">
      <c r="B169" s="175">
        <f t="shared" si="24"/>
        <v>32</v>
      </c>
      <c r="C169" s="180">
        <v>14</v>
      </c>
      <c r="D169" s="180">
        <f t="shared" si="28"/>
        <v>165</v>
      </c>
      <c r="E169" s="181">
        <f t="shared" si="26"/>
        <v>0</v>
      </c>
      <c r="F169" s="181">
        <f t="shared" si="25"/>
        <v>0</v>
      </c>
      <c r="G169" s="181">
        <f t="shared" si="29"/>
        <v>0</v>
      </c>
      <c r="H169" s="182">
        <f t="shared" si="27"/>
        <v>0</v>
      </c>
      <c r="I169" s="181">
        <f t="shared" si="22"/>
        <v>0</v>
      </c>
      <c r="J169" s="181">
        <f t="shared" si="30"/>
        <v>0</v>
      </c>
      <c r="K169" s="183">
        <f t="shared" si="23"/>
        <v>0</v>
      </c>
      <c r="M169" s="189"/>
      <c r="N169" s="189"/>
    </row>
    <row r="170" spans="2:14">
      <c r="B170" s="175">
        <f t="shared" si="24"/>
        <v>32</v>
      </c>
      <c r="C170" s="180">
        <v>14</v>
      </c>
      <c r="D170" s="180">
        <f t="shared" si="28"/>
        <v>166</v>
      </c>
      <c r="E170" s="181">
        <f t="shared" si="26"/>
        <v>0</v>
      </c>
      <c r="F170" s="181">
        <f t="shared" si="25"/>
        <v>0</v>
      </c>
      <c r="G170" s="181">
        <f t="shared" si="29"/>
        <v>0</v>
      </c>
      <c r="H170" s="182">
        <f t="shared" si="27"/>
        <v>0</v>
      </c>
      <c r="I170" s="181">
        <f t="shared" si="22"/>
        <v>0</v>
      </c>
      <c r="J170" s="181">
        <f t="shared" si="30"/>
        <v>0</v>
      </c>
      <c r="K170" s="183">
        <f t="shared" si="23"/>
        <v>0</v>
      </c>
      <c r="M170" s="189"/>
      <c r="N170" s="189"/>
    </row>
    <row r="171" spans="2:14">
      <c r="B171" s="175">
        <f t="shared" si="24"/>
        <v>32</v>
      </c>
      <c r="C171" s="180">
        <v>14</v>
      </c>
      <c r="D171" s="180">
        <f t="shared" si="28"/>
        <v>167</v>
      </c>
      <c r="E171" s="181">
        <f t="shared" si="26"/>
        <v>0</v>
      </c>
      <c r="F171" s="181">
        <f t="shared" si="25"/>
        <v>0</v>
      </c>
      <c r="G171" s="181">
        <f t="shared" si="29"/>
        <v>0</v>
      </c>
      <c r="H171" s="182">
        <f t="shared" si="27"/>
        <v>0</v>
      </c>
      <c r="I171" s="181">
        <f t="shared" si="22"/>
        <v>0</v>
      </c>
      <c r="J171" s="181">
        <f t="shared" si="30"/>
        <v>0</v>
      </c>
      <c r="K171" s="183">
        <f t="shared" si="23"/>
        <v>0</v>
      </c>
      <c r="M171" s="189"/>
      <c r="N171" s="189"/>
    </row>
    <row r="172" spans="2:14">
      <c r="B172" s="175">
        <f t="shared" si="24"/>
        <v>32</v>
      </c>
      <c r="C172" s="180">
        <v>14</v>
      </c>
      <c r="D172" s="180">
        <f t="shared" si="28"/>
        <v>168</v>
      </c>
      <c r="E172" s="181">
        <f t="shared" si="26"/>
        <v>0</v>
      </c>
      <c r="F172" s="181">
        <f t="shared" si="25"/>
        <v>0</v>
      </c>
      <c r="G172" s="181">
        <f t="shared" si="29"/>
        <v>0</v>
      </c>
      <c r="H172" s="182">
        <f t="shared" si="27"/>
        <v>0</v>
      </c>
      <c r="I172" s="181">
        <f t="shared" si="22"/>
        <v>0</v>
      </c>
      <c r="J172" s="181">
        <f t="shared" si="30"/>
        <v>0</v>
      </c>
      <c r="K172" s="183">
        <f t="shared" si="23"/>
        <v>0</v>
      </c>
      <c r="M172" s="189"/>
      <c r="N172" s="189"/>
    </row>
    <row r="173" spans="2:14">
      <c r="B173" s="175">
        <f t="shared" si="24"/>
        <v>33</v>
      </c>
      <c r="C173" s="180">
        <v>15</v>
      </c>
      <c r="D173" s="180">
        <f t="shared" si="28"/>
        <v>169</v>
      </c>
      <c r="E173" s="181">
        <f t="shared" si="26"/>
        <v>0</v>
      </c>
      <c r="F173" s="181">
        <f t="shared" si="25"/>
        <v>0</v>
      </c>
      <c r="G173" s="181">
        <f t="shared" si="29"/>
        <v>0</v>
      </c>
      <c r="H173" s="182">
        <f t="shared" si="27"/>
        <v>0</v>
      </c>
      <c r="I173" s="181">
        <f t="shared" si="22"/>
        <v>0</v>
      </c>
      <c r="J173" s="181">
        <f t="shared" si="30"/>
        <v>0</v>
      </c>
      <c r="K173" s="183">
        <f t="shared" si="23"/>
        <v>0</v>
      </c>
      <c r="M173" s="189"/>
      <c r="N173" s="189"/>
    </row>
    <row r="174" spans="2:14">
      <c r="B174" s="175">
        <f t="shared" si="24"/>
        <v>33</v>
      </c>
      <c r="C174" s="180">
        <v>15</v>
      </c>
      <c r="D174" s="180">
        <f t="shared" si="28"/>
        <v>170</v>
      </c>
      <c r="E174" s="181">
        <f t="shared" si="26"/>
        <v>0</v>
      </c>
      <c r="F174" s="181">
        <f t="shared" si="25"/>
        <v>0</v>
      </c>
      <c r="G174" s="181">
        <f t="shared" si="29"/>
        <v>0</v>
      </c>
      <c r="H174" s="182">
        <f t="shared" si="27"/>
        <v>0</v>
      </c>
      <c r="I174" s="181">
        <f t="shared" si="22"/>
        <v>0</v>
      </c>
      <c r="J174" s="181">
        <f t="shared" si="30"/>
        <v>0</v>
      </c>
      <c r="K174" s="183">
        <f t="shared" si="23"/>
        <v>0</v>
      </c>
      <c r="M174" s="189"/>
      <c r="N174" s="189"/>
    </row>
    <row r="175" spans="2:14">
      <c r="B175" s="175">
        <f t="shared" si="24"/>
        <v>33</v>
      </c>
      <c r="C175" s="180">
        <v>15</v>
      </c>
      <c r="D175" s="180">
        <f t="shared" si="28"/>
        <v>171</v>
      </c>
      <c r="E175" s="181">
        <f t="shared" si="26"/>
        <v>0</v>
      </c>
      <c r="F175" s="181">
        <f t="shared" si="25"/>
        <v>0</v>
      </c>
      <c r="G175" s="181">
        <f t="shared" si="29"/>
        <v>0</v>
      </c>
      <c r="H175" s="182">
        <f t="shared" si="27"/>
        <v>0</v>
      </c>
      <c r="I175" s="181">
        <f t="shared" si="22"/>
        <v>0</v>
      </c>
      <c r="J175" s="181">
        <f t="shared" si="30"/>
        <v>0</v>
      </c>
      <c r="K175" s="183">
        <f t="shared" si="23"/>
        <v>0</v>
      </c>
      <c r="M175" s="189"/>
      <c r="N175" s="189"/>
    </row>
    <row r="176" spans="2:14">
      <c r="B176" s="175">
        <f t="shared" si="24"/>
        <v>33</v>
      </c>
      <c r="C176" s="180">
        <v>15</v>
      </c>
      <c r="D176" s="180">
        <f t="shared" si="28"/>
        <v>172</v>
      </c>
      <c r="E176" s="181">
        <f t="shared" si="26"/>
        <v>0</v>
      </c>
      <c r="F176" s="181">
        <f t="shared" si="25"/>
        <v>0</v>
      </c>
      <c r="G176" s="181">
        <f t="shared" si="29"/>
        <v>0</v>
      </c>
      <c r="H176" s="182">
        <f t="shared" si="27"/>
        <v>0</v>
      </c>
      <c r="I176" s="181">
        <f t="shared" si="22"/>
        <v>0</v>
      </c>
      <c r="J176" s="181">
        <f t="shared" si="30"/>
        <v>0</v>
      </c>
      <c r="K176" s="183">
        <f t="shared" si="23"/>
        <v>0</v>
      </c>
      <c r="M176" s="189"/>
      <c r="N176" s="189"/>
    </row>
    <row r="177" spans="2:14">
      <c r="B177" s="175">
        <f t="shared" si="24"/>
        <v>33</v>
      </c>
      <c r="C177" s="180">
        <v>15</v>
      </c>
      <c r="D177" s="180">
        <f t="shared" si="28"/>
        <v>173</v>
      </c>
      <c r="E177" s="181">
        <f t="shared" si="26"/>
        <v>0</v>
      </c>
      <c r="F177" s="181">
        <f t="shared" si="25"/>
        <v>0</v>
      </c>
      <c r="G177" s="181">
        <f t="shared" si="29"/>
        <v>0</v>
      </c>
      <c r="H177" s="182">
        <f t="shared" si="27"/>
        <v>0</v>
      </c>
      <c r="I177" s="181">
        <f t="shared" si="22"/>
        <v>0</v>
      </c>
      <c r="J177" s="181">
        <f t="shared" si="30"/>
        <v>0</v>
      </c>
      <c r="K177" s="183">
        <f t="shared" si="23"/>
        <v>0</v>
      </c>
      <c r="M177" s="189"/>
      <c r="N177" s="189"/>
    </row>
    <row r="178" spans="2:14">
      <c r="B178" s="175">
        <f t="shared" si="24"/>
        <v>33</v>
      </c>
      <c r="C178" s="180">
        <v>15</v>
      </c>
      <c r="D178" s="180">
        <f t="shared" si="28"/>
        <v>174</v>
      </c>
      <c r="E178" s="181">
        <f t="shared" si="26"/>
        <v>0</v>
      </c>
      <c r="F178" s="181">
        <f t="shared" si="25"/>
        <v>0</v>
      </c>
      <c r="G178" s="181">
        <f t="shared" si="29"/>
        <v>0</v>
      </c>
      <c r="H178" s="182">
        <f t="shared" si="27"/>
        <v>0</v>
      </c>
      <c r="I178" s="181">
        <f t="shared" si="22"/>
        <v>0</v>
      </c>
      <c r="J178" s="181">
        <f t="shared" si="30"/>
        <v>0</v>
      </c>
      <c r="K178" s="183">
        <f t="shared" si="23"/>
        <v>0</v>
      </c>
      <c r="M178" s="189"/>
      <c r="N178" s="189"/>
    </row>
    <row r="179" spans="2:14">
      <c r="B179" s="175">
        <f t="shared" si="24"/>
        <v>33</v>
      </c>
      <c r="C179" s="180">
        <v>15</v>
      </c>
      <c r="D179" s="180">
        <f t="shared" si="28"/>
        <v>175</v>
      </c>
      <c r="E179" s="181">
        <f t="shared" si="26"/>
        <v>0</v>
      </c>
      <c r="F179" s="181">
        <f t="shared" si="25"/>
        <v>0</v>
      </c>
      <c r="G179" s="181">
        <f t="shared" si="29"/>
        <v>0</v>
      </c>
      <c r="H179" s="182">
        <f t="shared" si="27"/>
        <v>0</v>
      </c>
      <c r="I179" s="181">
        <f t="shared" si="22"/>
        <v>0</v>
      </c>
      <c r="J179" s="181">
        <f t="shared" si="30"/>
        <v>0</v>
      </c>
      <c r="K179" s="183">
        <f t="shared" si="23"/>
        <v>0</v>
      </c>
      <c r="M179" s="189"/>
      <c r="N179" s="189"/>
    </row>
    <row r="180" spans="2:14">
      <c r="B180" s="175">
        <f t="shared" si="24"/>
        <v>33</v>
      </c>
      <c r="C180" s="180">
        <v>15</v>
      </c>
      <c r="D180" s="180">
        <f t="shared" si="28"/>
        <v>176</v>
      </c>
      <c r="E180" s="181">
        <f t="shared" si="26"/>
        <v>0</v>
      </c>
      <c r="F180" s="181">
        <f t="shared" si="25"/>
        <v>0</v>
      </c>
      <c r="G180" s="181">
        <f t="shared" si="29"/>
        <v>0</v>
      </c>
      <c r="H180" s="182">
        <f t="shared" si="27"/>
        <v>0</v>
      </c>
      <c r="I180" s="181">
        <f t="shared" si="22"/>
        <v>0</v>
      </c>
      <c r="J180" s="181">
        <f t="shared" si="30"/>
        <v>0</v>
      </c>
      <c r="K180" s="183">
        <f t="shared" si="23"/>
        <v>0</v>
      </c>
      <c r="M180" s="189"/>
      <c r="N180" s="189"/>
    </row>
    <row r="181" spans="2:14">
      <c r="B181" s="175">
        <f t="shared" si="24"/>
        <v>33</v>
      </c>
      <c r="C181" s="180">
        <v>15</v>
      </c>
      <c r="D181" s="180">
        <f t="shared" si="28"/>
        <v>177</v>
      </c>
      <c r="E181" s="181">
        <f t="shared" si="26"/>
        <v>0</v>
      </c>
      <c r="F181" s="181">
        <f t="shared" si="25"/>
        <v>0</v>
      </c>
      <c r="G181" s="181">
        <f t="shared" si="29"/>
        <v>0</v>
      </c>
      <c r="H181" s="182">
        <f t="shared" si="27"/>
        <v>0</v>
      </c>
      <c r="I181" s="181">
        <f t="shared" si="22"/>
        <v>0</v>
      </c>
      <c r="J181" s="181">
        <f t="shared" si="30"/>
        <v>0</v>
      </c>
      <c r="K181" s="183">
        <f t="shared" si="23"/>
        <v>0</v>
      </c>
      <c r="M181" s="189"/>
      <c r="N181" s="189"/>
    </row>
    <row r="182" spans="2:14">
      <c r="B182" s="175">
        <f t="shared" si="24"/>
        <v>33</v>
      </c>
      <c r="C182" s="180">
        <v>15</v>
      </c>
      <c r="D182" s="180">
        <f t="shared" si="28"/>
        <v>178</v>
      </c>
      <c r="E182" s="181">
        <f t="shared" si="26"/>
        <v>0</v>
      </c>
      <c r="F182" s="181">
        <f t="shared" si="25"/>
        <v>0</v>
      </c>
      <c r="G182" s="181">
        <f t="shared" si="29"/>
        <v>0</v>
      </c>
      <c r="H182" s="182">
        <f t="shared" si="27"/>
        <v>0</v>
      </c>
      <c r="I182" s="181">
        <f t="shared" si="22"/>
        <v>0</v>
      </c>
      <c r="J182" s="181">
        <f t="shared" si="30"/>
        <v>0</v>
      </c>
      <c r="K182" s="183">
        <f t="shared" si="23"/>
        <v>0</v>
      </c>
      <c r="M182" s="189"/>
      <c r="N182" s="189"/>
    </row>
    <row r="183" spans="2:14">
      <c r="B183" s="175">
        <f t="shared" si="24"/>
        <v>33</v>
      </c>
      <c r="C183" s="180">
        <v>15</v>
      </c>
      <c r="D183" s="180">
        <f t="shared" si="28"/>
        <v>179</v>
      </c>
      <c r="E183" s="181">
        <f t="shared" si="26"/>
        <v>0</v>
      </c>
      <c r="F183" s="181">
        <f t="shared" si="25"/>
        <v>0</v>
      </c>
      <c r="G183" s="181">
        <f t="shared" si="29"/>
        <v>0</v>
      </c>
      <c r="H183" s="182">
        <f t="shared" si="27"/>
        <v>0</v>
      </c>
      <c r="I183" s="181">
        <f t="shared" si="22"/>
        <v>0</v>
      </c>
      <c r="J183" s="181">
        <f t="shared" si="30"/>
        <v>0</v>
      </c>
      <c r="K183" s="183">
        <f t="shared" si="23"/>
        <v>0</v>
      </c>
      <c r="M183" s="189"/>
      <c r="N183" s="189"/>
    </row>
    <row r="184" spans="2:14">
      <c r="B184" s="175">
        <f t="shared" si="24"/>
        <v>33</v>
      </c>
      <c r="C184" s="180">
        <v>15</v>
      </c>
      <c r="D184" s="180">
        <f t="shared" si="28"/>
        <v>180</v>
      </c>
      <c r="E184" s="181">
        <f t="shared" si="26"/>
        <v>0</v>
      </c>
      <c r="F184" s="181">
        <f t="shared" si="25"/>
        <v>0</v>
      </c>
      <c r="G184" s="181">
        <f t="shared" si="29"/>
        <v>0</v>
      </c>
      <c r="H184" s="182">
        <f t="shared" si="27"/>
        <v>0</v>
      </c>
      <c r="I184" s="181">
        <f t="shared" si="22"/>
        <v>0</v>
      </c>
      <c r="J184" s="181">
        <f t="shared" si="30"/>
        <v>0</v>
      </c>
      <c r="K184" s="183">
        <f t="shared" si="23"/>
        <v>0</v>
      </c>
      <c r="M184" s="189"/>
      <c r="N184" s="189"/>
    </row>
    <row r="185" spans="2:14">
      <c r="B185" s="175">
        <f t="shared" si="24"/>
        <v>34</v>
      </c>
      <c r="C185" s="180">
        <v>16</v>
      </c>
      <c r="D185" s="180">
        <f t="shared" si="28"/>
        <v>181</v>
      </c>
      <c r="E185" s="181">
        <f t="shared" si="26"/>
        <v>0</v>
      </c>
      <c r="F185" s="181">
        <f t="shared" si="25"/>
        <v>0</v>
      </c>
      <c r="G185" s="181">
        <f t="shared" si="29"/>
        <v>0</v>
      </c>
      <c r="H185" s="182">
        <f t="shared" si="27"/>
        <v>0</v>
      </c>
      <c r="I185" s="181">
        <f t="shared" si="22"/>
        <v>0</v>
      </c>
      <c r="J185" s="181">
        <f t="shared" si="30"/>
        <v>0</v>
      </c>
      <c r="K185" s="183">
        <f t="shared" si="23"/>
        <v>0</v>
      </c>
      <c r="M185" s="189"/>
      <c r="N185" s="189"/>
    </row>
    <row r="186" spans="2:14">
      <c r="B186" s="175">
        <f t="shared" si="24"/>
        <v>34</v>
      </c>
      <c r="C186" s="180">
        <v>16</v>
      </c>
      <c r="D186" s="180">
        <f t="shared" si="28"/>
        <v>182</v>
      </c>
      <c r="E186" s="181">
        <f t="shared" si="26"/>
        <v>0</v>
      </c>
      <c r="F186" s="181">
        <f t="shared" si="25"/>
        <v>0</v>
      </c>
      <c r="G186" s="181">
        <f t="shared" si="29"/>
        <v>0</v>
      </c>
      <c r="H186" s="182">
        <f t="shared" si="27"/>
        <v>0</v>
      </c>
      <c r="I186" s="181">
        <f t="shared" si="22"/>
        <v>0</v>
      </c>
      <c r="J186" s="181">
        <f t="shared" si="30"/>
        <v>0</v>
      </c>
      <c r="K186" s="183">
        <f t="shared" si="23"/>
        <v>0</v>
      </c>
      <c r="M186" s="189"/>
      <c r="N186" s="189"/>
    </row>
    <row r="187" spans="2:14">
      <c r="B187" s="175">
        <f t="shared" si="24"/>
        <v>34</v>
      </c>
      <c r="C187" s="180">
        <v>16</v>
      </c>
      <c r="D187" s="180">
        <f t="shared" si="28"/>
        <v>183</v>
      </c>
      <c r="E187" s="181">
        <f t="shared" si="26"/>
        <v>0</v>
      </c>
      <c r="F187" s="181">
        <f t="shared" si="25"/>
        <v>0</v>
      </c>
      <c r="G187" s="181">
        <f t="shared" si="29"/>
        <v>0</v>
      </c>
      <c r="H187" s="182">
        <f t="shared" si="27"/>
        <v>0</v>
      </c>
      <c r="I187" s="181">
        <f t="shared" si="22"/>
        <v>0</v>
      </c>
      <c r="J187" s="181">
        <f t="shared" si="30"/>
        <v>0</v>
      </c>
      <c r="K187" s="183">
        <f t="shared" si="23"/>
        <v>0</v>
      </c>
      <c r="M187" s="189"/>
      <c r="N187" s="189"/>
    </row>
    <row r="188" spans="2:14">
      <c r="B188" s="175">
        <f t="shared" si="24"/>
        <v>34</v>
      </c>
      <c r="C188" s="180">
        <v>16</v>
      </c>
      <c r="D188" s="180">
        <f t="shared" si="28"/>
        <v>184</v>
      </c>
      <c r="E188" s="181">
        <f t="shared" si="26"/>
        <v>0</v>
      </c>
      <c r="F188" s="181">
        <f t="shared" si="25"/>
        <v>0</v>
      </c>
      <c r="G188" s="181">
        <f t="shared" si="29"/>
        <v>0</v>
      </c>
      <c r="H188" s="182">
        <f t="shared" si="27"/>
        <v>0</v>
      </c>
      <c r="I188" s="181">
        <f t="shared" si="22"/>
        <v>0</v>
      </c>
      <c r="J188" s="181">
        <f t="shared" si="30"/>
        <v>0</v>
      </c>
      <c r="K188" s="183">
        <f t="shared" si="23"/>
        <v>0</v>
      </c>
      <c r="M188" s="189"/>
      <c r="N188" s="189"/>
    </row>
    <row r="189" spans="2:14">
      <c r="B189" s="175">
        <f t="shared" si="24"/>
        <v>34</v>
      </c>
      <c r="C189" s="180">
        <v>16</v>
      </c>
      <c r="D189" s="180">
        <f t="shared" si="28"/>
        <v>185</v>
      </c>
      <c r="E189" s="181">
        <f t="shared" si="26"/>
        <v>0</v>
      </c>
      <c r="F189" s="181">
        <f t="shared" si="25"/>
        <v>0</v>
      </c>
      <c r="G189" s="181">
        <f t="shared" si="29"/>
        <v>0</v>
      </c>
      <c r="H189" s="182">
        <f t="shared" si="27"/>
        <v>0</v>
      </c>
      <c r="I189" s="181">
        <f t="shared" si="22"/>
        <v>0</v>
      </c>
      <c r="J189" s="181">
        <f t="shared" si="30"/>
        <v>0</v>
      </c>
      <c r="K189" s="183">
        <f t="shared" si="23"/>
        <v>0</v>
      </c>
      <c r="M189" s="189"/>
      <c r="N189" s="189"/>
    </row>
    <row r="190" spans="2:14">
      <c r="B190" s="175">
        <f t="shared" si="24"/>
        <v>34</v>
      </c>
      <c r="C190" s="180">
        <v>16</v>
      </c>
      <c r="D190" s="180">
        <f t="shared" si="28"/>
        <v>186</v>
      </c>
      <c r="E190" s="181">
        <f t="shared" si="26"/>
        <v>0</v>
      </c>
      <c r="F190" s="181">
        <f t="shared" si="25"/>
        <v>0</v>
      </c>
      <c r="G190" s="181">
        <f t="shared" si="29"/>
        <v>0</v>
      </c>
      <c r="H190" s="182">
        <f t="shared" si="27"/>
        <v>0</v>
      </c>
      <c r="I190" s="181">
        <f t="shared" si="22"/>
        <v>0</v>
      </c>
      <c r="J190" s="181">
        <f t="shared" si="30"/>
        <v>0</v>
      </c>
      <c r="K190" s="183">
        <f t="shared" si="23"/>
        <v>0</v>
      </c>
      <c r="M190" s="189"/>
      <c r="N190" s="189"/>
    </row>
    <row r="191" spans="2:14">
      <c r="B191" s="175">
        <f t="shared" si="24"/>
        <v>34</v>
      </c>
      <c r="C191" s="180">
        <v>16</v>
      </c>
      <c r="D191" s="180">
        <f t="shared" si="28"/>
        <v>187</v>
      </c>
      <c r="E191" s="181">
        <f t="shared" si="26"/>
        <v>0</v>
      </c>
      <c r="F191" s="181">
        <f t="shared" si="25"/>
        <v>0</v>
      </c>
      <c r="G191" s="181">
        <f t="shared" si="29"/>
        <v>0</v>
      </c>
      <c r="H191" s="182">
        <f t="shared" si="27"/>
        <v>0</v>
      </c>
      <c r="I191" s="181">
        <f t="shared" si="22"/>
        <v>0</v>
      </c>
      <c r="J191" s="181">
        <f t="shared" si="30"/>
        <v>0</v>
      </c>
      <c r="K191" s="183">
        <f t="shared" si="23"/>
        <v>0</v>
      </c>
      <c r="M191" s="189"/>
      <c r="N191" s="189"/>
    </row>
    <row r="192" spans="2:14">
      <c r="B192" s="175">
        <f t="shared" si="24"/>
        <v>34</v>
      </c>
      <c r="C192" s="180">
        <v>16</v>
      </c>
      <c r="D192" s="180">
        <f t="shared" si="28"/>
        <v>188</v>
      </c>
      <c r="E192" s="181">
        <f t="shared" si="26"/>
        <v>0</v>
      </c>
      <c r="F192" s="181">
        <f t="shared" si="25"/>
        <v>0</v>
      </c>
      <c r="G192" s="181">
        <f t="shared" si="29"/>
        <v>0</v>
      </c>
      <c r="H192" s="182">
        <f t="shared" si="27"/>
        <v>0</v>
      </c>
      <c r="I192" s="181">
        <f t="shared" si="22"/>
        <v>0</v>
      </c>
      <c r="J192" s="181">
        <f t="shared" si="30"/>
        <v>0</v>
      </c>
      <c r="K192" s="183">
        <f t="shared" si="23"/>
        <v>0</v>
      </c>
      <c r="M192" s="189"/>
      <c r="N192" s="189"/>
    </row>
    <row r="193" spans="2:14">
      <c r="B193" s="175">
        <f t="shared" si="24"/>
        <v>34</v>
      </c>
      <c r="C193" s="180">
        <v>16</v>
      </c>
      <c r="D193" s="180">
        <f t="shared" si="28"/>
        <v>189</v>
      </c>
      <c r="E193" s="181">
        <f t="shared" si="26"/>
        <v>0</v>
      </c>
      <c r="F193" s="181">
        <f t="shared" si="25"/>
        <v>0</v>
      </c>
      <c r="G193" s="181">
        <f t="shared" si="29"/>
        <v>0</v>
      </c>
      <c r="H193" s="182">
        <f t="shared" si="27"/>
        <v>0</v>
      </c>
      <c r="I193" s="181">
        <f t="shared" si="22"/>
        <v>0</v>
      </c>
      <c r="J193" s="181">
        <f t="shared" si="30"/>
        <v>0</v>
      </c>
      <c r="K193" s="183">
        <f t="shared" si="23"/>
        <v>0</v>
      </c>
      <c r="M193" s="189"/>
      <c r="N193" s="189"/>
    </row>
    <row r="194" spans="2:14">
      <c r="B194" s="175">
        <f t="shared" si="24"/>
        <v>34</v>
      </c>
      <c r="C194" s="180">
        <v>16</v>
      </c>
      <c r="D194" s="180">
        <f t="shared" si="28"/>
        <v>190</v>
      </c>
      <c r="E194" s="181">
        <f t="shared" si="26"/>
        <v>0</v>
      </c>
      <c r="F194" s="181">
        <f t="shared" si="25"/>
        <v>0</v>
      </c>
      <c r="G194" s="181">
        <f t="shared" si="29"/>
        <v>0</v>
      </c>
      <c r="H194" s="182">
        <f t="shared" si="27"/>
        <v>0</v>
      </c>
      <c r="I194" s="181">
        <f t="shared" si="22"/>
        <v>0</v>
      </c>
      <c r="J194" s="181">
        <f t="shared" si="30"/>
        <v>0</v>
      </c>
      <c r="K194" s="183">
        <f t="shared" si="23"/>
        <v>0</v>
      </c>
      <c r="M194" s="189"/>
      <c r="N194" s="189"/>
    </row>
    <row r="195" spans="2:14">
      <c r="B195" s="175">
        <f t="shared" si="24"/>
        <v>34</v>
      </c>
      <c r="C195" s="180">
        <v>16</v>
      </c>
      <c r="D195" s="180">
        <f t="shared" si="28"/>
        <v>191</v>
      </c>
      <c r="E195" s="181">
        <f t="shared" si="26"/>
        <v>0</v>
      </c>
      <c r="F195" s="181">
        <f t="shared" si="25"/>
        <v>0</v>
      </c>
      <c r="G195" s="181">
        <f t="shared" si="29"/>
        <v>0</v>
      </c>
      <c r="H195" s="182">
        <f t="shared" si="27"/>
        <v>0</v>
      </c>
      <c r="I195" s="181">
        <f t="shared" si="22"/>
        <v>0</v>
      </c>
      <c r="J195" s="181">
        <f t="shared" si="30"/>
        <v>0</v>
      </c>
      <c r="K195" s="183">
        <f t="shared" si="23"/>
        <v>0</v>
      </c>
      <c r="M195" s="189"/>
      <c r="N195" s="189"/>
    </row>
    <row r="196" spans="2:14">
      <c r="B196" s="175">
        <f t="shared" si="24"/>
        <v>34</v>
      </c>
      <c r="C196" s="180">
        <v>16</v>
      </c>
      <c r="D196" s="180">
        <f t="shared" si="28"/>
        <v>192</v>
      </c>
      <c r="E196" s="181">
        <f t="shared" si="26"/>
        <v>0</v>
      </c>
      <c r="F196" s="181">
        <f t="shared" si="25"/>
        <v>0</v>
      </c>
      <c r="G196" s="181">
        <f t="shared" si="29"/>
        <v>0</v>
      </c>
      <c r="H196" s="182">
        <f t="shared" si="27"/>
        <v>0</v>
      </c>
      <c r="I196" s="181">
        <f t="shared" si="22"/>
        <v>0</v>
      </c>
      <c r="J196" s="181">
        <f t="shared" si="30"/>
        <v>0</v>
      </c>
      <c r="K196" s="183">
        <f t="shared" si="23"/>
        <v>0</v>
      </c>
      <c r="M196" s="189"/>
      <c r="N196" s="189"/>
    </row>
    <row r="197" spans="2:14">
      <c r="B197" s="175">
        <f t="shared" si="24"/>
        <v>35</v>
      </c>
      <c r="C197" s="180">
        <v>17</v>
      </c>
      <c r="D197" s="180">
        <f t="shared" si="28"/>
        <v>193</v>
      </c>
      <c r="E197" s="181">
        <f t="shared" si="26"/>
        <v>0</v>
      </c>
      <c r="F197" s="181">
        <f t="shared" si="25"/>
        <v>0</v>
      </c>
      <c r="G197" s="181">
        <f t="shared" si="29"/>
        <v>0</v>
      </c>
      <c r="H197" s="182">
        <f t="shared" si="27"/>
        <v>0</v>
      </c>
      <c r="I197" s="181">
        <f t="shared" ref="I197:I260" si="31">IF(E197=G197,0,IF(G197&gt;0,G197*H197/12,0))</f>
        <v>0</v>
      </c>
      <c r="J197" s="181">
        <f t="shared" si="30"/>
        <v>0</v>
      </c>
      <c r="K197" s="183">
        <f t="shared" ref="K197:K223" si="32">IF(ROUNDDOWN(G197,0)&gt;ROUNDDOWN(J197,0),G197-J197,0)</f>
        <v>0</v>
      </c>
      <c r="M197" s="189"/>
      <c r="N197" s="189"/>
    </row>
    <row r="198" spans="2:14">
      <c r="B198" s="175">
        <f t="shared" ref="B198:B261" si="33">$N$9+C198</f>
        <v>35</v>
      </c>
      <c r="C198" s="180">
        <v>17</v>
      </c>
      <c r="D198" s="180">
        <f t="shared" si="28"/>
        <v>194</v>
      </c>
      <c r="E198" s="181">
        <f t="shared" si="26"/>
        <v>0</v>
      </c>
      <c r="F198" s="181">
        <f t="shared" ref="F198:F261" si="34">IF(E198=G198,0,
IF((G198-E198)&gt;F197,IF(G198&gt;F197,F197,G198),G198-E198))</f>
        <v>0</v>
      </c>
      <c r="G198" s="181">
        <f t="shared" si="29"/>
        <v>0</v>
      </c>
      <c r="H198" s="182">
        <f t="shared" si="27"/>
        <v>0</v>
      </c>
      <c r="I198" s="181">
        <f t="shared" si="31"/>
        <v>0</v>
      </c>
      <c r="J198" s="181">
        <f t="shared" si="30"/>
        <v>0</v>
      </c>
      <c r="K198" s="183">
        <f t="shared" si="32"/>
        <v>0</v>
      </c>
      <c r="M198" s="189"/>
      <c r="N198" s="189"/>
    </row>
    <row r="199" spans="2:14">
      <c r="B199" s="175">
        <f t="shared" si="33"/>
        <v>35</v>
      </c>
      <c r="C199" s="180">
        <v>17</v>
      </c>
      <c r="D199" s="180">
        <f t="shared" si="28"/>
        <v>195</v>
      </c>
      <c r="E199" s="181">
        <f t="shared" ref="E199:E262" si="35">IF(G199&gt;E198,E198,G199)</f>
        <v>0</v>
      </c>
      <c r="F199" s="181">
        <f t="shared" si="34"/>
        <v>0</v>
      </c>
      <c r="G199" s="181">
        <f t="shared" si="29"/>
        <v>0</v>
      </c>
      <c r="H199" s="182">
        <f t="shared" ref="H199:H262" si="36">H198</f>
        <v>0</v>
      </c>
      <c r="I199" s="181">
        <f t="shared" si="31"/>
        <v>0</v>
      </c>
      <c r="J199" s="181">
        <f t="shared" si="30"/>
        <v>0</v>
      </c>
      <c r="K199" s="183">
        <f t="shared" si="32"/>
        <v>0</v>
      </c>
      <c r="M199" s="189"/>
      <c r="N199" s="189"/>
    </row>
    <row r="200" spans="2:14">
      <c r="B200" s="175">
        <f t="shared" si="33"/>
        <v>35</v>
      </c>
      <c r="C200" s="180">
        <v>17</v>
      </c>
      <c r="D200" s="180">
        <f t="shared" si="28"/>
        <v>196</v>
      </c>
      <c r="E200" s="181">
        <f t="shared" si="35"/>
        <v>0</v>
      </c>
      <c r="F200" s="181">
        <f t="shared" si="34"/>
        <v>0</v>
      </c>
      <c r="G200" s="181">
        <f t="shared" si="29"/>
        <v>0</v>
      </c>
      <c r="H200" s="182">
        <f t="shared" si="36"/>
        <v>0</v>
      </c>
      <c r="I200" s="181">
        <f t="shared" si="31"/>
        <v>0</v>
      </c>
      <c r="J200" s="181">
        <f t="shared" si="30"/>
        <v>0</v>
      </c>
      <c r="K200" s="183">
        <f t="shared" si="32"/>
        <v>0</v>
      </c>
      <c r="M200" s="189"/>
      <c r="N200" s="189"/>
    </row>
    <row r="201" spans="2:14">
      <c r="B201" s="175">
        <f t="shared" si="33"/>
        <v>35</v>
      </c>
      <c r="C201" s="180">
        <v>17</v>
      </c>
      <c r="D201" s="180">
        <f t="shared" si="28"/>
        <v>197</v>
      </c>
      <c r="E201" s="181">
        <f t="shared" si="35"/>
        <v>0</v>
      </c>
      <c r="F201" s="181">
        <f t="shared" si="34"/>
        <v>0</v>
      </c>
      <c r="G201" s="181">
        <f t="shared" si="29"/>
        <v>0</v>
      </c>
      <c r="H201" s="182">
        <f t="shared" si="36"/>
        <v>0</v>
      </c>
      <c r="I201" s="181">
        <f t="shared" si="31"/>
        <v>0</v>
      </c>
      <c r="J201" s="181">
        <f t="shared" si="30"/>
        <v>0</v>
      </c>
      <c r="K201" s="183">
        <f t="shared" si="32"/>
        <v>0</v>
      </c>
      <c r="M201" s="189"/>
      <c r="N201" s="189"/>
    </row>
    <row r="202" spans="2:14">
      <c r="B202" s="175">
        <f t="shared" si="33"/>
        <v>35</v>
      </c>
      <c r="C202" s="180">
        <v>17</v>
      </c>
      <c r="D202" s="180">
        <f t="shared" si="28"/>
        <v>198</v>
      </c>
      <c r="E202" s="181">
        <f t="shared" si="35"/>
        <v>0</v>
      </c>
      <c r="F202" s="181">
        <f t="shared" si="34"/>
        <v>0</v>
      </c>
      <c r="G202" s="181">
        <f t="shared" si="29"/>
        <v>0</v>
      </c>
      <c r="H202" s="182">
        <f t="shared" si="36"/>
        <v>0</v>
      </c>
      <c r="I202" s="181">
        <f t="shared" si="31"/>
        <v>0</v>
      </c>
      <c r="J202" s="181">
        <f t="shared" si="30"/>
        <v>0</v>
      </c>
      <c r="K202" s="183">
        <f t="shared" si="32"/>
        <v>0</v>
      </c>
      <c r="M202" s="189"/>
      <c r="N202" s="189"/>
    </row>
    <row r="203" spans="2:14">
      <c r="B203" s="175">
        <f t="shared" si="33"/>
        <v>35</v>
      </c>
      <c r="C203" s="180">
        <v>17</v>
      </c>
      <c r="D203" s="180">
        <f t="shared" si="28"/>
        <v>199</v>
      </c>
      <c r="E203" s="181">
        <f t="shared" si="35"/>
        <v>0</v>
      </c>
      <c r="F203" s="181">
        <f t="shared" si="34"/>
        <v>0</v>
      </c>
      <c r="G203" s="181">
        <f t="shared" si="29"/>
        <v>0</v>
      </c>
      <c r="H203" s="182">
        <f t="shared" si="36"/>
        <v>0</v>
      </c>
      <c r="I203" s="181">
        <f t="shared" si="31"/>
        <v>0</v>
      </c>
      <c r="J203" s="181">
        <f t="shared" si="30"/>
        <v>0</v>
      </c>
      <c r="K203" s="183">
        <f t="shared" si="32"/>
        <v>0</v>
      </c>
      <c r="M203" s="189"/>
      <c r="N203" s="189"/>
    </row>
    <row r="204" spans="2:14">
      <c r="B204" s="175">
        <f t="shared" si="33"/>
        <v>35</v>
      </c>
      <c r="C204" s="180">
        <v>17</v>
      </c>
      <c r="D204" s="180">
        <f t="shared" si="28"/>
        <v>200</v>
      </c>
      <c r="E204" s="181">
        <f t="shared" si="35"/>
        <v>0</v>
      </c>
      <c r="F204" s="181">
        <f t="shared" si="34"/>
        <v>0</v>
      </c>
      <c r="G204" s="181">
        <f t="shared" si="29"/>
        <v>0</v>
      </c>
      <c r="H204" s="182">
        <f t="shared" si="36"/>
        <v>0</v>
      </c>
      <c r="I204" s="181">
        <f t="shared" si="31"/>
        <v>0</v>
      </c>
      <c r="J204" s="181">
        <f t="shared" si="30"/>
        <v>0</v>
      </c>
      <c r="K204" s="183">
        <f t="shared" si="32"/>
        <v>0</v>
      </c>
      <c r="M204" s="189"/>
      <c r="N204" s="189"/>
    </row>
    <row r="205" spans="2:14">
      <c r="B205" s="175">
        <f t="shared" si="33"/>
        <v>35</v>
      </c>
      <c r="C205" s="180">
        <v>17</v>
      </c>
      <c r="D205" s="180">
        <f t="shared" si="28"/>
        <v>201</v>
      </c>
      <c r="E205" s="181">
        <f t="shared" si="35"/>
        <v>0</v>
      </c>
      <c r="F205" s="181">
        <f t="shared" si="34"/>
        <v>0</v>
      </c>
      <c r="G205" s="181">
        <f t="shared" si="29"/>
        <v>0</v>
      </c>
      <c r="H205" s="182">
        <f t="shared" si="36"/>
        <v>0</v>
      </c>
      <c r="I205" s="181">
        <f t="shared" si="31"/>
        <v>0</v>
      </c>
      <c r="J205" s="181">
        <f t="shared" si="30"/>
        <v>0</v>
      </c>
      <c r="K205" s="183">
        <f t="shared" si="32"/>
        <v>0</v>
      </c>
      <c r="M205" s="189"/>
      <c r="N205" s="189"/>
    </row>
    <row r="206" spans="2:14">
      <c r="B206" s="175">
        <f t="shared" si="33"/>
        <v>35</v>
      </c>
      <c r="C206" s="180">
        <v>17</v>
      </c>
      <c r="D206" s="180">
        <f t="shared" si="28"/>
        <v>202</v>
      </c>
      <c r="E206" s="181">
        <f t="shared" si="35"/>
        <v>0</v>
      </c>
      <c r="F206" s="181">
        <f t="shared" si="34"/>
        <v>0</v>
      </c>
      <c r="G206" s="181">
        <f t="shared" si="29"/>
        <v>0</v>
      </c>
      <c r="H206" s="182">
        <f t="shared" si="36"/>
        <v>0</v>
      </c>
      <c r="I206" s="181">
        <f t="shared" si="31"/>
        <v>0</v>
      </c>
      <c r="J206" s="181">
        <f t="shared" si="30"/>
        <v>0</v>
      </c>
      <c r="K206" s="183">
        <f t="shared" si="32"/>
        <v>0</v>
      </c>
      <c r="M206" s="189"/>
      <c r="N206" s="189"/>
    </row>
    <row r="207" spans="2:14">
      <c r="B207" s="175">
        <f t="shared" si="33"/>
        <v>35</v>
      </c>
      <c r="C207" s="180">
        <v>17</v>
      </c>
      <c r="D207" s="180">
        <f t="shared" si="28"/>
        <v>203</v>
      </c>
      <c r="E207" s="181">
        <f t="shared" si="35"/>
        <v>0</v>
      </c>
      <c r="F207" s="181">
        <f t="shared" si="34"/>
        <v>0</v>
      </c>
      <c r="G207" s="181">
        <f t="shared" si="29"/>
        <v>0</v>
      </c>
      <c r="H207" s="182">
        <f t="shared" si="36"/>
        <v>0</v>
      </c>
      <c r="I207" s="181">
        <f t="shared" si="31"/>
        <v>0</v>
      </c>
      <c r="J207" s="181">
        <f t="shared" si="30"/>
        <v>0</v>
      </c>
      <c r="K207" s="183">
        <f t="shared" si="32"/>
        <v>0</v>
      </c>
      <c r="M207" s="189"/>
      <c r="N207" s="189"/>
    </row>
    <row r="208" spans="2:14">
      <c r="B208" s="175">
        <f t="shared" si="33"/>
        <v>35</v>
      </c>
      <c r="C208" s="180">
        <v>17</v>
      </c>
      <c r="D208" s="180">
        <f t="shared" si="28"/>
        <v>204</v>
      </c>
      <c r="E208" s="181">
        <f t="shared" si="35"/>
        <v>0</v>
      </c>
      <c r="F208" s="181">
        <f t="shared" si="34"/>
        <v>0</v>
      </c>
      <c r="G208" s="181">
        <f t="shared" si="29"/>
        <v>0</v>
      </c>
      <c r="H208" s="182">
        <f t="shared" si="36"/>
        <v>0</v>
      </c>
      <c r="I208" s="181">
        <f t="shared" si="31"/>
        <v>0</v>
      </c>
      <c r="J208" s="181">
        <f t="shared" si="30"/>
        <v>0</v>
      </c>
      <c r="K208" s="183">
        <f t="shared" si="32"/>
        <v>0</v>
      </c>
      <c r="M208" s="189"/>
      <c r="N208" s="189"/>
    </row>
    <row r="209" spans="2:14">
      <c r="B209" s="175">
        <f t="shared" si="33"/>
        <v>36</v>
      </c>
      <c r="C209" s="180">
        <v>18</v>
      </c>
      <c r="D209" s="180">
        <f t="shared" si="28"/>
        <v>205</v>
      </c>
      <c r="E209" s="181">
        <f t="shared" si="35"/>
        <v>0</v>
      </c>
      <c r="F209" s="181">
        <f t="shared" si="34"/>
        <v>0</v>
      </c>
      <c r="G209" s="181">
        <f t="shared" si="29"/>
        <v>0</v>
      </c>
      <c r="H209" s="182">
        <f t="shared" si="36"/>
        <v>0</v>
      </c>
      <c r="I209" s="181">
        <f t="shared" si="31"/>
        <v>0</v>
      </c>
      <c r="J209" s="181">
        <f t="shared" si="30"/>
        <v>0</v>
      </c>
      <c r="K209" s="183">
        <f t="shared" si="32"/>
        <v>0</v>
      </c>
      <c r="M209" s="189"/>
      <c r="N209" s="189"/>
    </row>
    <row r="210" spans="2:14">
      <c r="B210" s="175">
        <f t="shared" si="33"/>
        <v>36</v>
      </c>
      <c r="C210" s="180">
        <v>18</v>
      </c>
      <c r="D210" s="180">
        <f t="shared" si="28"/>
        <v>206</v>
      </c>
      <c r="E210" s="181">
        <f t="shared" si="35"/>
        <v>0</v>
      </c>
      <c r="F210" s="181">
        <f t="shared" si="34"/>
        <v>0</v>
      </c>
      <c r="G210" s="181">
        <f t="shared" si="29"/>
        <v>0</v>
      </c>
      <c r="H210" s="182">
        <f t="shared" si="36"/>
        <v>0</v>
      </c>
      <c r="I210" s="181">
        <f t="shared" si="31"/>
        <v>0</v>
      </c>
      <c r="J210" s="181">
        <f t="shared" si="30"/>
        <v>0</v>
      </c>
      <c r="K210" s="183">
        <f t="shared" si="32"/>
        <v>0</v>
      </c>
      <c r="M210" s="189"/>
      <c r="N210" s="189"/>
    </row>
    <row r="211" spans="2:14">
      <c r="B211" s="175">
        <f t="shared" si="33"/>
        <v>36</v>
      </c>
      <c r="C211" s="180">
        <v>18</v>
      </c>
      <c r="D211" s="180">
        <f t="shared" si="28"/>
        <v>207</v>
      </c>
      <c r="E211" s="181">
        <f t="shared" si="35"/>
        <v>0</v>
      </c>
      <c r="F211" s="181">
        <f t="shared" si="34"/>
        <v>0</v>
      </c>
      <c r="G211" s="181">
        <f t="shared" si="29"/>
        <v>0</v>
      </c>
      <c r="H211" s="182">
        <f t="shared" si="36"/>
        <v>0</v>
      </c>
      <c r="I211" s="181">
        <f t="shared" si="31"/>
        <v>0</v>
      </c>
      <c r="J211" s="181">
        <f t="shared" si="30"/>
        <v>0</v>
      </c>
      <c r="K211" s="183">
        <f t="shared" si="32"/>
        <v>0</v>
      </c>
      <c r="M211" s="189"/>
      <c r="N211" s="189"/>
    </row>
    <row r="212" spans="2:14">
      <c r="B212" s="175">
        <f t="shared" si="33"/>
        <v>36</v>
      </c>
      <c r="C212" s="180">
        <v>18</v>
      </c>
      <c r="D212" s="180">
        <f t="shared" si="28"/>
        <v>208</v>
      </c>
      <c r="E212" s="181">
        <f t="shared" si="35"/>
        <v>0</v>
      </c>
      <c r="F212" s="181">
        <f t="shared" si="34"/>
        <v>0</v>
      </c>
      <c r="G212" s="181">
        <f t="shared" si="29"/>
        <v>0</v>
      </c>
      <c r="H212" s="182">
        <f t="shared" si="36"/>
        <v>0</v>
      </c>
      <c r="I212" s="181">
        <f t="shared" si="31"/>
        <v>0</v>
      </c>
      <c r="J212" s="181">
        <f t="shared" si="30"/>
        <v>0</v>
      </c>
      <c r="K212" s="183">
        <f t="shared" si="32"/>
        <v>0</v>
      </c>
      <c r="M212" s="189"/>
      <c r="N212" s="189"/>
    </row>
    <row r="213" spans="2:14">
      <c r="B213" s="175">
        <f t="shared" si="33"/>
        <v>36</v>
      </c>
      <c r="C213" s="180">
        <v>18</v>
      </c>
      <c r="D213" s="180">
        <f t="shared" si="28"/>
        <v>209</v>
      </c>
      <c r="E213" s="181">
        <f t="shared" si="35"/>
        <v>0</v>
      </c>
      <c r="F213" s="181">
        <f t="shared" si="34"/>
        <v>0</v>
      </c>
      <c r="G213" s="181">
        <f t="shared" si="29"/>
        <v>0</v>
      </c>
      <c r="H213" s="182">
        <f t="shared" si="36"/>
        <v>0</v>
      </c>
      <c r="I213" s="181">
        <f t="shared" si="31"/>
        <v>0</v>
      </c>
      <c r="J213" s="181">
        <f t="shared" si="30"/>
        <v>0</v>
      </c>
      <c r="K213" s="183">
        <f t="shared" si="32"/>
        <v>0</v>
      </c>
      <c r="M213" s="189"/>
      <c r="N213" s="189"/>
    </row>
    <row r="214" spans="2:14">
      <c r="B214" s="175">
        <f t="shared" si="33"/>
        <v>36</v>
      </c>
      <c r="C214" s="180">
        <v>18</v>
      </c>
      <c r="D214" s="180">
        <f t="shared" si="28"/>
        <v>210</v>
      </c>
      <c r="E214" s="181">
        <f t="shared" si="35"/>
        <v>0</v>
      </c>
      <c r="F214" s="181">
        <f t="shared" si="34"/>
        <v>0</v>
      </c>
      <c r="G214" s="181">
        <f t="shared" si="29"/>
        <v>0</v>
      </c>
      <c r="H214" s="182">
        <f t="shared" si="36"/>
        <v>0</v>
      </c>
      <c r="I214" s="181">
        <f t="shared" si="31"/>
        <v>0</v>
      </c>
      <c r="J214" s="181">
        <f t="shared" si="30"/>
        <v>0</v>
      </c>
      <c r="K214" s="183">
        <f t="shared" si="32"/>
        <v>0</v>
      </c>
      <c r="M214" s="189"/>
      <c r="N214" s="189"/>
    </row>
    <row r="215" spans="2:14">
      <c r="B215" s="175">
        <f t="shared" si="33"/>
        <v>36</v>
      </c>
      <c r="C215" s="180">
        <v>18</v>
      </c>
      <c r="D215" s="180">
        <f t="shared" si="28"/>
        <v>211</v>
      </c>
      <c r="E215" s="181">
        <f t="shared" si="35"/>
        <v>0</v>
      </c>
      <c r="F215" s="181">
        <f t="shared" si="34"/>
        <v>0</v>
      </c>
      <c r="G215" s="181">
        <f t="shared" si="29"/>
        <v>0</v>
      </c>
      <c r="H215" s="182">
        <f t="shared" si="36"/>
        <v>0</v>
      </c>
      <c r="I215" s="181">
        <f t="shared" si="31"/>
        <v>0</v>
      </c>
      <c r="J215" s="181">
        <f t="shared" si="30"/>
        <v>0</v>
      </c>
      <c r="K215" s="183">
        <f t="shared" si="32"/>
        <v>0</v>
      </c>
      <c r="M215" s="189"/>
      <c r="N215" s="189"/>
    </row>
    <row r="216" spans="2:14">
      <c r="B216" s="175">
        <f t="shared" si="33"/>
        <v>36</v>
      </c>
      <c r="C216" s="180">
        <v>18</v>
      </c>
      <c r="D216" s="180">
        <f t="shared" si="28"/>
        <v>212</v>
      </c>
      <c r="E216" s="181">
        <f t="shared" si="35"/>
        <v>0</v>
      </c>
      <c r="F216" s="181">
        <f t="shared" si="34"/>
        <v>0</v>
      </c>
      <c r="G216" s="181">
        <f t="shared" si="29"/>
        <v>0</v>
      </c>
      <c r="H216" s="182">
        <f t="shared" si="36"/>
        <v>0</v>
      </c>
      <c r="I216" s="181">
        <f t="shared" si="31"/>
        <v>0</v>
      </c>
      <c r="J216" s="181">
        <f t="shared" si="30"/>
        <v>0</v>
      </c>
      <c r="K216" s="183">
        <f t="shared" si="32"/>
        <v>0</v>
      </c>
      <c r="M216" s="189"/>
      <c r="N216" s="189"/>
    </row>
    <row r="217" spans="2:14">
      <c r="B217" s="175">
        <f t="shared" si="33"/>
        <v>36</v>
      </c>
      <c r="C217" s="180">
        <v>18</v>
      </c>
      <c r="D217" s="180">
        <f t="shared" si="28"/>
        <v>213</v>
      </c>
      <c r="E217" s="181">
        <f t="shared" si="35"/>
        <v>0</v>
      </c>
      <c r="F217" s="181">
        <f t="shared" si="34"/>
        <v>0</v>
      </c>
      <c r="G217" s="181">
        <f t="shared" si="29"/>
        <v>0</v>
      </c>
      <c r="H217" s="182">
        <f t="shared" si="36"/>
        <v>0</v>
      </c>
      <c r="I217" s="181">
        <f t="shared" si="31"/>
        <v>0</v>
      </c>
      <c r="J217" s="181">
        <f t="shared" si="30"/>
        <v>0</v>
      </c>
      <c r="K217" s="183">
        <f t="shared" si="32"/>
        <v>0</v>
      </c>
      <c r="M217" s="189"/>
      <c r="N217" s="189"/>
    </row>
    <row r="218" spans="2:14">
      <c r="B218" s="175">
        <f t="shared" si="33"/>
        <v>36</v>
      </c>
      <c r="C218" s="180">
        <v>18</v>
      </c>
      <c r="D218" s="180">
        <f t="shared" si="28"/>
        <v>214</v>
      </c>
      <c r="E218" s="181">
        <f t="shared" si="35"/>
        <v>0</v>
      </c>
      <c r="F218" s="181">
        <f t="shared" si="34"/>
        <v>0</v>
      </c>
      <c r="G218" s="181">
        <f t="shared" si="29"/>
        <v>0</v>
      </c>
      <c r="H218" s="182">
        <f t="shared" si="36"/>
        <v>0</v>
      </c>
      <c r="I218" s="181">
        <f t="shared" si="31"/>
        <v>0</v>
      </c>
      <c r="J218" s="181">
        <f t="shared" si="30"/>
        <v>0</v>
      </c>
      <c r="K218" s="183">
        <f t="shared" si="32"/>
        <v>0</v>
      </c>
      <c r="M218" s="189"/>
      <c r="N218" s="189"/>
    </row>
    <row r="219" spans="2:14">
      <c r="B219" s="175">
        <f t="shared" si="33"/>
        <v>36</v>
      </c>
      <c r="C219" s="180">
        <v>18</v>
      </c>
      <c r="D219" s="180">
        <f t="shared" si="28"/>
        <v>215</v>
      </c>
      <c r="E219" s="181">
        <f t="shared" si="35"/>
        <v>0</v>
      </c>
      <c r="F219" s="181">
        <f t="shared" si="34"/>
        <v>0</v>
      </c>
      <c r="G219" s="181">
        <f t="shared" si="29"/>
        <v>0</v>
      </c>
      <c r="H219" s="182">
        <f t="shared" si="36"/>
        <v>0</v>
      </c>
      <c r="I219" s="181">
        <f t="shared" si="31"/>
        <v>0</v>
      </c>
      <c r="J219" s="181">
        <f t="shared" si="30"/>
        <v>0</v>
      </c>
      <c r="K219" s="183">
        <f t="shared" si="32"/>
        <v>0</v>
      </c>
      <c r="M219" s="189"/>
      <c r="N219" s="189"/>
    </row>
    <row r="220" spans="2:14">
      <c r="B220" s="175">
        <f t="shared" si="33"/>
        <v>36</v>
      </c>
      <c r="C220" s="180">
        <v>18</v>
      </c>
      <c r="D220" s="180">
        <f t="shared" si="28"/>
        <v>216</v>
      </c>
      <c r="E220" s="181">
        <f t="shared" si="35"/>
        <v>0</v>
      </c>
      <c r="F220" s="181">
        <f t="shared" si="34"/>
        <v>0</v>
      </c>
      <c r="G220" s="181">
        <f t="shared" si="29"/>
        <v>0</v>
      </c>
      <c r="H220" s="182">
        <f t="shared" si="36"/>
        <v>0</v>
      </c>
      <c r="I220" s="181">
        <f t="shared" si="31"/>
        <v>0</v>
      </c>
      <c r="J220" s="181">
        <f t="shared" si="30"/>
        <v>0</v>
      </c>
      <c r="K220" s="183">
        <f t="shared" si="32"/>
        <v>0</v>
      </c>
      <c r="M220" s="189"/>
      <c r="N220" s="189"/>
    </row>
    <row r="221" spans="2:14">
      <c r="B221" s="175">
        <f t="shared" si="33"/>
        <v>37</v>
      </c>
      <c r="C221" s="180">
        <v>19</v>
      </c>
      <c r="D221" s="180">
        <f t="shared" ref="D221:D284" si="37">D220+1</f>
        <v>217</v>
      </c>
      <c r="E221" s="181">
        <f t="shared" si="35"/>
        <v>0</v>
      </c>
      <c r="F221" s="181">
        <f t="shared" si="34"/>
        <v>0</v>
      </c>
      <c r="G221" s="181">
        <f t="shared" ref="G221:G284" si="38">K220</f>
        <v>0</v>
      </c>
      <c r="H221" s="182">
        <f t="shared" si="36"/>
        <v>0</v>
      </c>
      <c r="I221" s="181">
        <f t="shared" si="31"/>
        <v>0</v>
      </c>
      <c r="J221" s="181">
        <f t="shared" ref="J221:J284" si="39">E221-I221+F221</f>
        <v>0</v>
      </c>
      <c r="K221" s="183">
        <f t="shared" si="32"/>
        <v>0</v>
      </c>
      <c r="M221" s="189"/>
      <c r="N221" s="189"/>
    </row>
    <row r="222" spans="2:14">
      <c r="B222" s="175">
        <f t="shared" si="33"/>
        <v>37</v>
      </c>
      <c r="C222" s="180">
        <v>19</v>
      </c>
      <c r="D222" s="180">
        <f t="shared" si="37"/>
        <v>218</v>
      </c>
      <c r="E222" s="181">
        <f t="shared" si="35"/>
        <v>0</v>
      </c>
      <c r="F222" s="181">
        <f t="shared" si="34"/>
        <v>0</v>
      </c>
      <c r="G222" s="181">
        <f t="shared" si="38"/>
        <v>0</v>
      </c>
      <c r="H222" s="182">
        <f t="shared" si="36"/>
        <v>0</v>
      </c>
      <c r="I222" s="181">
        <f t="shared" si="31"/>
        <v>0</v>
      </c>
      <c r="J222" s="181">
        <f t="shared" si="39"/>
        <v>0</v>
      </c>
      <c r="K222" s="183">
        <f t="shared" si="32"/>
        <v>0</v>
      </c>
      <c r="M222" s="189"/>
      <c r="N222" s="189"/>
    </row>
    <row r="223" spans="2:14">
      <c r="B223" s="175">
        <f t="shared" si="33"/>
        <v>37</v>
      </c>
      <c r="C223" s="180">
        <v>19</v>
      </c>
      <c r="D223" s="180">
        <f t="shared" si="37"/>
        <v>219</v>
      </c>
      <c r="E223" s="181">
        <f t="shared" si="35"/>
        <v>0</v>
      </c>
      <c r="F223" s="181">
        <f t="shared" si="34"/>
        <v>0</v>
      </c>
      <c r="G223" s="181">
        <f t="shared" si="38"/>
        <v>0</v>
      </c>
      <c r="H223" s="182">
        <f t="shared" si="36"/>
        <v>0</v>
      </c>
      <c r="I223" s="181">
        <f t="shared" si="31"/>
        <v>0</v>
      </c>
      <c r="J223" s="181">
        <f t="shared" si="39"/>
        <v>0</v>
      </c>
      <c r="K223" s="183">
        <f t="shared" si="32"/>
        <v>0</v>
      </c>
      <c r="M223" s="189"/>
      <c r="N223" s="189"/>
    </row>
    <row r="224" spans="2:14">
      <c r="B224" s="175">
        <f t="shared" si="33"/>
        <v>37</v>
      </c>
      <c r="C224" s="180">
        <v>19</v>
      </c>
      <c r="D224" s="180">
        <f t="shared" si="37"/>
        <v>220</v>
      </c>
      <c r="E224" s="181">
        <f t="shared" si="35"/>
        <v>0</v>
      </c>
      <c r="F224" s="181">
        <f t="shared" si="34"/>
        <v>0</v>
      </c>
      <c r="G224" s="181">
        <f t="shared" si="38"/>
        <v>0</v>
      </c>
      <c r="H224" s="182">
        <f t="shared" si="36"/>
        <v>0</v>
      </c>
      <c r="I224" s="181">
        <f t="shared" si="31"/>
        <v>0</v>
      </c>
      <c r="J224" s="181">
        <f t="shared" si="39"/>
        <v>0</v>
      </c>
      <c r="K224" s="183">
        <f t="shared" ref="K224:K227" si="40">IF(ROUNDDOWN(G224,0)&gt;ROUNDDOWN(J224,0),G224-J224,0)</f>
        <v>0</v>
      </c>
      <c r="M224" s="189"/>
      <c r="N224" s="189"/>
    </row>
    <row r="225" spans="2:14">
      <c r="B225" s="175">
        <f t="shared" si="33"/>
        <v>37</v>
      </c>
      <c r="C225" s="180">
        <v>19</v>
      </c>
      <c r="D225" s="180">
        <f t="shared" si="37"/>
        <v>221</v>
      </c>
      <c r="E225" s="181">
        <f t="shared" si="35"/>
        <v>0</v>
      </c>
      <c r="F225" s="181">
        <f t="shared" si="34"/>
        <v>0</v>
      </c>
      <c r="G225" s="181">
        <f t="shared" si="38"/>
        <v>0</v>
      </c>
      <c r="H225" s="182">
        <f t="shared" si="36"/>
        <v>0</v>
      </c>
      <c r="I225" s="181">
        <f t="shared" si="31"/>
        <v>0</v>
      </c>
      <c r="J225" s="181">
        <f t="shared" si="39"/>
        <v>0</v>
      </c>
      <c r="K225" s="183">
        <f t="shared" si="40"/>
        <v>0</v>
      </c>
      <c r="M225" s="189"/>
      <c r="N225" s="189"/>
    </row>
    <row r="226" spans="2:14">
      <c r="B226" s="175">
        <f t="shared" si="33"/>
        <v>37</v>
      </c>
      <c r="C226" s="180">
        <v>19</v>
      </c>
      <c r="D226" s="180">
        <f t="shared" si="37"/>
        <v>222</v>
      </c>
      <c r="E226" s="181">
        <f t="shared" si="35"/>
        <v>0</v>
      </c>
      <c r="F226" s="181">
        <f t="shared" si="34"/>
        <v>0</v>
      </c>
      <c r="G226" s="181">
        <f t="shared" si="38"/>
        <v>0</v>
      </c>
      <c r="H226" s="182">
        <f t="shared" si="36"/>
        <v>0</v>
      </c>
      <c r="I226" s="181">
        <f t="shared" si="31"/>
        <v>0</v>
      </c>
      <c r="J226" s="181">
        <f t="shared" si="39"/>
        <v>0</v>
      </c>
      <c r="K226" s="183">
        <f t="shared" si="40"/>
        <v>0</v>
      </c>
      <c r="M226" s="189"/>
      <c r="N226" s="189"/>
    </row>
    <row r="227" spans="2:14">
      <c r="B227" s="175">
        <f t="shared" si="33"/>
        <v>37</v>
      </c>
      <c r="C227" s="180">
        <v>19</v>
      </c>
      <c r="D227" s="180">
        <f t="shared" si="37"/>
        <v>223</v>
      </c>
      <c r="E227" s="181">
        <f t="shared" si="35"/>
        <v>0</v>
      </c>
      <c r="F227" s="181">
        <f t="shared" si="34"/>
        <v>0</v>
      </c>
      <c r="G227" s="181">
        <f t="shared" si="38"/>
        <v>0</v>
      </c>
      <c r="H227" s="182">
        <f t="shared" si="36"/>
        <v>0</v>
      </c>
      <c r="I227" s="181">
        <f t="shared" si="31"/>
        <v>0</v>
      </c>
      <c r="J227" s="181">
        <f t="shared" si="39"/>
        <v>0</v>
      </c>
      <c r="K227" s="183">
        <f t="shared" si="40"/>
        <v>0</v>
      </c>
      <c r="M227" s="189"/>
      <c r="N227" s="189"/>
    </row>
    <row r="228" spans="2:14">
      <c r="B228" s="175">
        <f t="shared" si="33"/>
        <v>37</v>
      </c>
      <c r="C228" s="180">
        <v>19</v>
      </c>
      <c r="D228" s="180">
        <f t="shared" si="37"/>
        <v>224</v>
      </c>
      <c r="E228" s="181">
        <f t="shared" si="35"/>
        <v>0</v>
      </c>
      <c r="F228" s="181">
        <f t="shared" si="34"/>
        <v>0</v>
      </c>
      <c r="G228" s="181">
        <f t="shared" si="38"/>
        <v>0</v>
      </c>
      <c r="H228" s="182">
        <f t="shared" si="36"/>
        <v>0</v>
      </c>
      <c r="I228" s="181">
        <f t="shared" si="31"/>
        <v>0</v>
      </c>
      <c r="J228" s="181">
        <f t="shared" si="39"/>
        <v>0</v>
      </c>
      <c r="K228" s="183">
        <f>IF(ROUNDDOWN(G228,0)&gt;ROUNDDOWN(J228,0),G228-J228,0)</f>
        <v>0</v>
      </c>
      <c r="M228" s="189"/>
      <c r="N228" s="189"/>
    </row>
    <row r="229" spans="2:14">
      <c r="B229" s="175">
        <f t="shared" si="33"/>
        <v>37</v>
      </c>
      <c r="C229" s="180">
        <v>19</v>
      </c>
      <c r="D229" s="180">
        <f t="shared" si="37"/>
        <v>225</v>
      </c>
      <c r="E229" s="181">
        <f t="shared" si="35"/>
        <v>0</v>
      </c>
      <c r="F229" s="181">
        <f t="shared" si="34"/>
        <v>0</v>
      </c>
      <c r="G229" s="181">
        <f t="shared" si="38"/>
        <v>0</v>
      </c>
      <c r="H229" s="182">
        <f t="shared" si="36"/>
        <v>0</v>
      </c>
      <c r="I229" s="181">
        <f t="shared" si="31"/>
        <v>0</v>
      </c>
      <c r="J229" s="181">
        <f t="shared" si="39"/>
        <v>0</v>
      </c>
      <c r="K229" s="183">
        <f t="shared" ref="K229:K292" si="41">IF(ROUNDDOWN(G229,2)&gt;ROUNDDOWN(J229,2),G229-J229,0)</f>
        <v>0</v>
      </c>
      <c r="M229" s="189"/>
      <c r="N229" s="189"/>
    </row>
    <row r="230" spans="2:14">
      <c r="B230" s="175">
        <f t="shared" si="33"/>
        <v>37</v>
      </c>
      <c r="C230" s="180">
        <v>19</v>
      </c>
      <c r="D230" s="180">
        <f t="shared" si="37"/>
        <v>226</v>
      </c>
      <c r="E230" s="181">
        <f t="shared" si="35"/>
        <v>0</v>
      </c>
      <c r="F230" s="181">
        <f t="shared" si="34"/>
        <v>0</v>
      </c>
      <c r="G230" s="181">
        <f t="shared" si="38"/>
        <v>0</v>
      </c>
      <c r="H230" s="182">
        <f t="shared" si="36"/>
        <v>0</v>
      </c>
      <c r="I230" s="181">
        <f t="shared" si="31"/>
        <v>0</v>
      </c>
      <c r="J230" s="181">
        <f t="shared" si="39"/>
        <v>0</v>
      </c>
      <c r="K230" s="183">
        <f t="shared" si="41"/>
        <v>0</v>
      </c>
      <c r="M230" s="189"/>
      <c r="N230" s="189"/>
    </row>
    <row r="231" spans="2:14">
      <c r="B231" s="175">
        <f t="shared" si="33"/>
        <v>37</v>
      </c>
      <c r="C231" s="180">
        <v>19</v>
      </c>
      <c r="D231" s="180">
        <f t="shared" si="37"/>
        <v>227</v>
      </c>
      <c r="E231" s="181">
        <f t="shared" si="35"/>
        <v>0</v>
      </c>
      <c r="F231" s="181">
        <f t="shared" si="34"/>
        <v>0</v>
      </c>
      <c r="G231" s="181">
        <f t="shared" si="38"/>
        <v>0</v>
      </c>
      <c r="H231" s="182">
        <f t="shared" si="36"/>
        <v>0</v>
      </c>
      <c r="I231" s="181">
        <f t="shared" si="31"/>
        <v>0</v>
      </c>
      <c r="J231" s="181">
        <f t="shared" si="39"/>
        <v>0</v>
      </c>
      <c r="K231" s="183">
        <f t="shared" si="41"/>
        <v>0</v>
      </c>
      <c r="M231" s="189"/>
      <c r="N231" s="189"/>
    </row>
    <row r="232" spans="2:14">
      <c r="B232" s="175">
        <f t="shared" si="33"/>
        <v>37</v>
      </c>
      <c r="C232" s="180">
        <v>19</v>
      </c>
      <c r="D232" s="180">
        <f t="shared" si="37"/>
        <v>228</v>
      </c>
      <c r="E232" s="181">
        <f t="shared" si="35"/>
        <v>0</v>
      </c>
      <c r="F232" s="181">
        <f t="shared" si="34"/>
        <v>0</v>
      </c>
      <c r="G232" s="181">
        <f t="shared" si="38"/>
        <v>0</v>
      </c>
      <c r="H232" s="182">
        <f t="shared" si="36"/>
        <v>0</v>
      </c>
      <c r="I232" s="181">
        <f t="shared" si="31"/>
        <v>0</v>
      </c>
      <c r="J232" s="181">
        <f t="shared" si="39"/>
        <v>0</v>
      </c>
      <c r="K232" s="183">
        <f t="shared" si="41"/>
        <v>0</v>
      </c>
      <c r="M232" s="189"/>
      <c r="N232" s="189"/>
    </row>
    <row r="233" spans="2:14">
      <c r="B233" s="175">
        <f t="shared" si="33"/>
        <v>38</v>
      </c>
      <c r="C233" s="180">
        <v>20</v>
      </c>
      <c r="D233" s="180">
        <f t="shared" si="37"/>
        <v>229</v>
      </c>
      <c r="E233" s="181">
        <f t="shared" si="35"/>
        <v>0</v>
      </c>
      <c r="F233" s="181">
        <f t="shared" si="34"/>
        <v>0</v>
      </c>
      <c r="G233" s="181">
        <f t="shared" si="38"/>
        <v>0</v>
      </c>
      <c r="H233" s="182">
        <f t="shared" si="36"/>
        <v>0</v>
      </c>
      <c r="I233" s="181">
        <f t="shared" si="31"/>
        <v>0</v>
      </c>
      <c r="J233" s="181">
        <f t="shared" si="39"/>
        <v>0</v>
      </c>
      <c r="K233" s="183">
        <f t="shared" si="41"/>
        <v>0</v>
      </c>
      <c r="M233" s="189"/>
      <c r="N233" s="189"/>
    </row>
    <row r="234" spans="2:14">
      <c r="B234" s="175">
        <f t="shared" si="33"/>
        <v>38</v>
      </c>
      <c r="C234" s="180">
        <v>20</v>
      </c>
      <c r="D234" s="180">
        <f t="shared" si="37"/>
        <v>230</v>
      </c>
      <c r="E234" s="181">
        <f t="shared" si="35"/>
        <v>0</v>
      </c>
      <c r="F234" s="181">
        <f t="shared" si="34"/>
        <v>0</v>
      </c>
      <c r="G234" s="181">
        <f t="shared" si="38"/>
        <v>0</v>
      </c>
      <c r="H234" s="182">
        <f t="shared" si="36"/>
        <v>0</v>
      </c>
      <c r="I234" s="181">
        <f t="shared" si="31"/>
        <v>0</v>
      </c>
      <c r="J234" s="181">
        <f t="shared" si="39"/>
        <v>0</v>
      </c>
      <c r="K234" s="183">
        <f t="shared" si="41"/>
        <v>0</v>
      </c>
      <c r="M234" s="189"/>
      <c r="N234" s="189"/>
    </row>
    <row r="235" spans="2:14">
      <c r="B235" s="175">
        <f t="shared" si="33"/>
        <v>38</v>
      </c>
      <c r="C235" s="180">
        <v>20</v>
      </c>
      <c r="D235" s="180">
        <f t="shared" si="37"/>
        <v>231</v>
      </c>
      <c r="E235" s="181">
        <f t="shared" si="35"/>
        <v>0</v>
      </c>
      <c r="F235" s="181">
        <f t="shared" si="34"/>
        <v>0</v>
      </c>
      <c r="G235" s="181">
        <f t="shared" si="38"/>
        <v>0</v>
      </c>
      <c r="H235" s="182">
        <f t="shared" si="36"/>
        <v>0</v>
      </c>
      <c r="I235" s="181">
        <f t="shared" si="31"/>
        <v>0</v>
      </c>
      <c r="J235" s="181">
        <f t="shared" si="39"/>
        <v>0</v>
      </c>
      <c r="K235" s="183">
        <f t="shared" si="41"/>
        <v>0</v>
      </c>
      <c r="M235" s="189"/>
      <c r="N235" s="189"/>
    </row>
    <row r="236" spans="2:14">
      <c r="B236" s="175">
        <f t="shared" si="33"/>
        <v>38</v>
      </c>
      <c r="C236" s="180">
        <v>20</v>
      </c>
      <c r="D236" s="180">
        <f t="shared" si="37"/>
        <v>232</v>
      </c>
      <c r="E236" s="181">
        <f t="shared" si="35"/>
        <v>0</v>
      </c>
      <c r="F236" s="181">
        <f t="shared" si="34"/>
        <v>0</v>
      </c>
      <c r="G236" s="181">
        <f t="shared" si="38"/>
        <v>0</v>
      </c>
      <c r="H236" s="182">
        <f t="shared" si="36"/>
        <v>0</v>
      </c>
      <c r="I236" s="181">
        <f t="shared" si="31"/>
        <v>0</v>
      </c>
      <c r="J236" s="181">
        <f t="shared" si="39"/>
        <v>0</v>
      </c>
      <c r="K236" s="183">
        <f t="shared" si="41"/>
        <v>0</v>
      </c>
      <c r="M236" s="189"/>
      <c r="N236" s="189"/>
    </row>
    <row r="237" spans="2:14">
      <c r="B237" s="175">
        <f t="shared" si="33"/>
        <v>38</v>
      </c>
      <c r="C237" s="180">
        <v>20</v>
      </c>
      <c r="D237" s="180">
        <f t="shared" si="37"/>
        <v>233</v>
      </c>
      <c r="E237" s="181">
        <f t="shared" si="35"/>
        <v>0</v>
      </c>
      <c r="F237" s="181">
        <f t="shared" si="34"/>
        <v>0</v>
      </c>
      <c r="G237" s="181">
        <f t="shared" si="38"/>
        <v>0</v>
      </c>
      <c r="H237" s="182">
        <f t="shared" si="36"/>
        <v>0</v>
      </c>
      <c r="I237" s="181">
        <f t="shared" si="31"/>
        <v>0</v>
      </c>
      <c r="J237" s="181">
        <f t="shared" si="39"/>
        <v>0</v>
      </c>
      <c r="K237" s="183">
        <f t="shared" si="41"/>
        <v>0</v>
      </c>
      <c r="M237" s="189"/>
      <c r="N237" s="189"/>
    </row>
    <row r="238" spans="2:14">
      <c r="B238" s="175">
        <f t="shared" si="33"/>
        <v>38</v>
      </c>
      <c r="C238" s="180">
        <v>20</v>
      </c>
      <c r="D238" s="180">
        <f t="shared" si="37"/>
        <v>234</v>
      </c>
      <c r="E238" s="181">
        <f t="shared" si="35"/>
        <v>0</v>
      </c>
      <c r="F238" s="181">
        <f t="shared" si="34"/>
        <v>0</v>
      </c>
      <c r="G238" s="181">
        <f t="shared" si="38"/>
        <v>0</v>
      </c>
      <c r="H238" s="182">
        <f t="shared" si="36"/>
        <v>0</v>
      </c>
      <c r="I238" s="181">
        <f t="shared" si="31"/>
        <v>0</v>
      </c>
      <c r="J238" s="181">
        <f t="shared" si="39"/>
        <v>0</v>
      </c>
      <c r="K238" s="183">
        <f t="shared" si="41"/>
        <v>0</v>
      </c>
      <c r="M238" s="189"/>
      <c r="N238" s="189"/>
    </row>
    <row r="239" spans="2:14">
      <c r="B239" s="175">
        <f t="shared" si="33"/>
        <v>38</v>
      </c>
      <c r="C239" s="180">
        <v>20</v>
      </c>
      <c r="D239" s="180">
        <f t="shared" si="37"/>
        <v>235</v>
      </c>
      <c r="E239" s="181">
        <f t="shared" si="35"/>
        <v>0</v>
      </c>
      <c r="F239" s="181">
        <f t="shared" si="34"/>
        <v>0</v>
      </c>
      <c r="G239" s="181">
        <f t="shared" si="38"/>
        <v>0</v>
      </c>
      <c r="H239" s="182">
        <f t="shared" si="36"/>
        <v>0</v>
      </c>
      <c r="I239" s="181">
        <f t="shared" si="31"/>
        <v>0</v>
      </c>
      <c r="J239" s="181">
        <f t="shared" si="39"/>
        <v>0</v>
      </c>
      <c r="K239" s="183">
        <f t="shared" si="41"/>
        <v>0</v>
      </c>
      <c r="M239" s="189"/>
      <c r="N239" s="189"/>
    </row>
    <row r="240" spans="2:14">
      <c r="B240" s="175">
        <f t="shared" si="33"/>
        <v>38</v>
      </c>
      <c r="C240" s="180">
        <v>20</v>
      </c>
      <c r="D240" s="180">
        <f t="shared" si="37"/>
        <v>236</v>
      </c>
      <c r="E240" s="181">
        <f t="shared" si="35"/>
        <v>0</v>
      </c>
      <c r="F240" s="181">
        <f t="shared" si="34"/>
        <v>0</v>
      </c>
      <c r="G240" s="181">
        <f t="shared" si="38"/>
        <v>0</v>
      </c>
      <c r="H240" s="182">
        <f t="shared" si="36"/>
        <v>0</v>
      </c>
      <c r="I240" s="181">
        <f t="shared" si="31"/>
        <v>0</v>
      </c>
      <c r="J240" s="181">
        <f t="shared" si="39"/>
        <v>0</v>
      </c>
      <c r="K240" s="183">
        <f t="shared" si="41"/>
        <v>0</v>
      </c>
      <c r="M240" s="189"/>
      <c r="N240" s="189"/>
    </row>
    <row r="241" spans="2:14">
      <c r="B241" s="175">
        <f t="shared" si="33"/>
        <v>38</v>
      </c>
      <c r="C241" s="180">
        <v>20</v>
      </c>
      <c r="D241" s="180">
        <f t="shared" si="37"/>
        <v>237</v>
      </c>
      <c r="E241" s="181">
        <f t="shared" si="35"/>
        <v>0</v>
      </c>
      <c r="F241" s="181">
        <f t="shared" si="34"/>
        <v>0</v>
      </c>
      <c r="G241" s="181">
        <f t="shared" si="38"/>
        <v>0</v>
      </c>
      <c r="H241" s="182">
        <f t="shared" si="36"/>
        <v>0</v>
      </c>
      <c r="I241" s="181">
        <f t="shared" si="31"/>
        <v>0</v>
      </c>
      <c r="J241" s="181">
        <f t="shared" si="39"/>
        <v>0</v>
      </c>
      <c r="K241" s="183">
        <f t="shared" si="41"/>
        <v>0</v>
      </c>
      <c r="M241" s="189"/>
      <c r="N241" s="189"/>
    </row>
    <row r="242" spans="2:14">
      <c r="B242" s="175">
        <f t="shared" si="33"/>
        <v>38</v>
      </c>
      <c r="C242" s="180">
        <v>20</v>
      </c>
      <c r="D242" s="180">
        <f t="shared" si="37"/>
        <v>238</v>
      </c>
      <c r="E242" s="181">
        <f t="shared" si="35"/>
        <v>0</v>
      </c>
      <c r="F242" s="181">
        <f t="shared" si="34"/>
        <v>0</v>
      </c>
      <c r="G242" s="181">
        <f t="shared" si="38"/>
        <v>0</v>
      </c>
      <c r="H242" s="182">
        <f t="shared" si="36"/>
        <v>0</v>
      </c>
      <c r="I242" s="181">
        <f t="shared" si="31"/>
        <v>0</v>
      </c>
      <c r="J242" s="181">
        <f t="shared" si="39"/>
        <v>0</v>
      </c>
      <c r="K242" s="183">
        <f t="shared" si="41"/>
        <v>0</v>
      </c>
      <c r="M242" s="189"/>
      <c r="N242" s="189"/>
    </row>
    <row r="243" spans="2:14">
      <c r="B243" s="175">
        <f t="shared" si="33"/>
        <v>38</v>
      </c>
      <c r="C243" s="180">
        <v>20</v>
      </c>
      <c r="D243" s="180">
        <f t="shared" si="37"/>
        <v>239</v>
      </c>
      <c r="E243" s="181">
        <f t="shared" si="35"/>
        <v>0</v>
      </c>
      <c r="F243" s="181">
        <f t="shared" si="34"/>
        <v>0</v>
      </c>
      <c r="G243" s="181">
        <f t="shared" si="38"/>
        <v>0</v>
      </c>
      <c r="H243" s="182">
        <f t="shared" si="36"/>
        <v>0</v>
      </c>
      <c r="I243" s="181">
        <f t="shared" si="31"/>
        <v>0</v>
      </c>
      <c r="J243" s="181">
        <f t="shared" si="39"/>
        <v>0</v>
      </c>
      <c r="K243" s="183">
        <f t="shared" si="41"/>
        <v>0</v>
      </c>
      <c r="M243" s="189"/>
      <c r="N243" s="189"/>
    </row>
    <row r="244" spans="2:14">
      <c r="B244" s="175">
        <f t="shared" si="33"/>
        <v>38</v>
      </c>
      <c r="C244" s="180">
        <v>20</v>
      </c>
      <c r="D244" s="180">
        <f t="shared" si="37"/>
        <v>240</v>
      </c>
      <c r="E244" s="181">
        <f t="shared" si="35"/>
        <v>0</v>
      </c>
      <c r="F244" s="181">
        <f t="shared" si="34"/>
        <v>0</v>
      </c>
      <c r="G244" s="181">
        <f t="shared" si="38"/>
        <v>0</v>
      </c>
      <c r="H244" s="182">
        <f t="shared" si="36"/>
        <v>0</v>
      </c>
      <c r="I244" s="181">
        <f t="shared" si="31"/>
        <v>0</v>
      </c>
      <c r="J244" s="181">
        <f t="shared" si="39"/>
        <v>0</v>
      </c>
      <c r="K244" s="183">
        <f t="shared" si="41"/>
        <v>0</v>
      </c>
      <c r="M244" s="189"/>
      <c r="N244" s="189"/>
    </row>
    <row r="245" spans="2:14">
      <c r="B245" s="175">
        <f t="shared" si="33"/>
        <v>39</v>
      </c>
      <c r="C245" s="180">
        <v>21</v>
      </c>
      <c r="D245" s="180">
        <f t="shared" si="37"/>
        <v>241</v>
      </c>
      <c r="E245" s="181">
        <f t="shared" si="35"/>
        <v>0</v>
      </c>
      <c r="F245" s="181">
        <f t="shared" si="34"/>
        <v>0</v>
      </c>
      <c r="G245" s="181">
        <f t="shared" si="38"/>
        <v>0</v>
      </c>
      <c r="H245" s="182">
        <f t="shared" si="36"/>
        <v>0</v>
      </c>
      <c r="I245" s="181">
        <f t="shared" si="31"/>
        <v>0</v>
      </c>
      <c r="J245" s="181">
        <f t="shared" si="39"/>
        <v>0</v>
      </c>
      <c r="K245" s="183">
        <f t="shared" si="41"/>
        <v>0</v>
      </c>
      <c r="M245" s="189"/>
      <c r="N245" s="189"/>
    </row>
    <row r="246" spans="2:14">
      <c r="B246" s="175">
        <f t="shared" si="33"/>
        <v>39</v>
      </c>
      <c r="C246" s="180">
        <v>21</v>
      </c>
      <c r="D246" s="180">
        <f t="shared" si="37"/>
        <v>242</v>
      </c>
      <c r="E246" s="181">
        <f t="shared" si="35"/>
        <v>0</v>
      </c>
      <c r="F246" s="181">
        <f t="shared" si="34"/>
        <v>0</v>
      </c>
      <c r="G246" s="181">
        <f t="shared" si="38"/>
        <v>0</v>
      </c>
      <c r="H246" s="182">
        <f t="shared" si="36"/>
        <v>0</v>
      </c>
      <c r="I246" s="181">
        <f t="shared" si="31"/>
        <v>0</v>
      </c>
      <c r="J246" s="181">
        <f t="shared" si="39"/>
        <v>0</v>
      </c>
      <c r="K246" s="183">
        <f t="shared" si="41"/>
        <v>0</v>
      </c>
      <c r="M246" s="189"/>
      <c r="N246" s="189"/>
    </row>
    <row r="247" spans="2:14">
      <c r="B247" s="175">
        <f t="shared" si="33"/>
        <v>39</v>
      </c>
      <c r="C247" s="180">
        <v>21</v>
      </c>
      <c r="D247" s="180">
        <f t="shared" si="37"/>
        <v>243</v>
      </c>
      <c r="E247" s="181">
        <f t="shared" si="35"/>
        <v>0</v>
      </c>
      <c r="F247" s="181">
        <f t="shared" si="34"/>
        <v>0</v>
      </c>
      <c r="G247" s="181">
        <f t="shared" si="38"/>
        <v>0</v>
      </c>
      <c r="H247" s="182">
        <f t="shared" si="36"/>
        <v>0</v>
      </c>
      <c r="I247" s="181">
        <f t="shared" si="31"/>
        <v>0</v>
      </c>
      <c r="J247" s="181">
        <f t="shared" si="39"/>
        <v>0</v>
      </c>
      <c r="K247" s="183">
        <f t="shared" si="41"/>
        <v>0</v>
      </c>
      <c r="M247" s="189"/>
      <c r="N247" s="189"/>
    </row>
    <row r="248" spans="2:14">
      <c r="B248" s="175">
        <f t="shared" si="33"/>
        <v>39</v>
      </c>
      <c r="C248" s="180">
        <v>21</v>
      </c>
      <c r="D248" s="180">
        <f t="shared" si="37"/>
        <v>244</v>
      </c>
      <c r="E248" s="181">
        <f t="shared" si="35"/>
        <v>0</v>
      </c>
      <c r="F248" s="181">
        <f t="shared" si="34"/>
        <v>0</v>
      </c>
      <c r="G248" s="181">
        <f t="shared" si="38"/>
        <v>0</v>
      </c>
      <c r="H248" s="182">
        <f t="shared" si="36"/>
        <v>0</v>
      </c>
      <c r="I248" s="181">
        <f t="shared" si="31"/>
        <v>0</v>
      </c>
      <c r="J248" s="181">
        <f t="shared" si="39"/>
        <v>0</v>
      </c>
      <c r="K248" s="183">
        <f t="shared" si="41"/>
        <v>0</v>
      </c>
      <c r="M248" s="189"/>
      <c r="N248" s="189"/>
    </row>
    <row r="249" spans="2:14">
      <c r="B249" s="175">
        <f t="shared" si="33"/>
        <v>39</v>
      </c>
      <c r="C249" s="180">
        <v>21</v>
      </c>
      <c r="D249" s="180">
        <f t="shared" si="37"/>
        <v>245</v>
      </c>
      <c r="E249" s="181">
        <f t="shared" si="35"/>
        <v>0</v>
      </c>
      <c r="F249" s="181">
        <f t="shared" si="34"/>
        <v>0</v>
      </c>
      <c r="G249" s="181">
        <f t="shared" si="38"/>
        <v>0</v>
      </c>
      <c r="H249" s="182">
        <f t="shared" si="36"/>
        <v>0</v>
      </c>
      <c r="I249" s="181">
        <f t="shared" si="31"/>
        <v>0</v>
      </c>
      <c r="J249" s="181">
        <f t="shared" si="39"/>
        <v>0</v>
      </c>
      <c r="K249" s="183">
        <f t="shared" si="41"/>
        <v>0</v>
      </c>
      <c r="M249" s="189"/>
      <c r="N249" s="189"/>
    </row>
    <row r="250" spans="2:14">
      <c r="B250" s="175">
        <f t="shared" si="33"/>
        <v>39</v>
      </c>
      <c r="C250" s="180">
        <v>21</v>
      </c>
      <c r="D250" s="180">
        <f t="shared" si="37"/>
        <v>246</v>
      </c>
      <c r="E250" s="181">
        <f t="shared" si="35"/>
        <v>0</v>
      </c>
      <c r="F250" s="181">
        <f t="shared" si="34"/>
        <v>0</v>
      </c>
      <c r="G250" s="181">
        <f t="shared" si="38"/>
        <v>0</v>
      </c>
      <c r="H250" s="182">
        <f t="shared" si="36"/>
        <v>0</v>
      </c>
      <c r="I250" s="181">
        <f t="shared" si="31"/>
        <v>0</v>
      </c>
      <c r="J250" s="181">
        <f t="shared" si="39"/>
        <v>0</v>
      </c>
      <c r="K250" s="183">
        <f t="shared" si="41"/>
        <v>0</v>
      </c>
      <c r="M250" s="189"/>
      <c r="N250" s="189"/>
    </row>
    <row r="251" spans="2:14">
      <c r="B251" s="175">
        <f t="shared" si="33"/>
        <v>39</v>
      </c>
      <c r="C251" s="180">
        <v>21</v>
      </c>
      <c r="D251" s="180">
        <f t="shared" si="37"/>
        <v>247</v>
      </c>
      <c r="E251" s="181">
        <f t="shared" si="35"/>
        <v>0</v>
      </c>
      <c r="F251" s="181">
        <f t="shared" si="34"/>
        <v>0</v>
      </c>
      <c r="G251" s="181">
        <f t="shared" si="38"/>
        <v>0</v>
      </c>
      <c r="H251" s="182">
        <f t="shared" si="36"/>
        <v>0</v>
      </c>
      <c r="I251" s="181">
        <f t="shared" si="31"/>
        <v>0</v>
      </c>
      <c r="J251" s="181">
        <f t="shared" si="39"/>
        <v>0</v>
      </c>
      <c r="K251" s="183">
        <f t="shared" si="41"/>
        <v>0</v>
      </c>
      <c r="M251" s="189"/>
      <c r="N251" s="189"/>
    </row>
    <row r="252" spans="2:14">
      <c r="B252" s="175">
        <f t="shared" si="33"/>
        <v>39</v>
      </c>
      <c r="C252" s="180">
        <v>21</v>
      </c>
      <c r="D252" s="180">
        <f t="shared" si="37"/>
        <v>248</v>
      </c>
      <c r="E252" s="181">
        <f t="shared" si="35"/>
        <v>0</v>
      </c>
      <c r="F252" s="181">
        <f t="shared" si="34"/>
        <v>0</v>
      </c>
      <c r="G252" s="181">
        <f t="shared" si="38"/>
        <v>0</v>
      </c>
      <c r="H252" s="182">
        <f t="shared" si="36"/>
        <v>0</v>
      </c>
      <c r="I252" s="181">
        <f t="shared" si="31"/>
        <v>0</v>
      </c>
      <c r="J252" s="181">
        <f t="shared" si="39"/>
        <v>0</v>
      </c>
      <c r="K252" s="183">
        <f t="shared" si="41"/>
        <v>0</v>
      </c>
      <c r="M252" s="189"/>
      <c r="N252" s="189"/>
    </row>
    <row r="253" spans="2:14">
      <c r="B253" s="175">
        <f t="shared" si="33"/>
        <v>39</v>
      </c>
      <c r="C253" s="180">
        <v>21</v>
      </c>
      <c r="D253" s="180">
        <f t="shared" si="37"/>
        <v>249</v>
      </c>
      <c r="E253" s="181">
        <f t="shared" si="35"/>
        <v>0</v>
      </c>
      <c r="F253" s="181">
        <f t="shared" si="34"/>
        <v>0</v>
      </c>
      <c r="G253" s="181">
        <f t="shared" si="38"/>
        <v>0</v>
      </c>
      <c r="H253" s="182">
        <f t="shared" si="36"/>
        <v>0</v>
      </c>
      <c r="I253" s="181">
        <f t="shared" si="31"/>
        <v>0</v>
      </c>
      <c r="J253" s="181">
        <f t="shared" si="39"/>
        <v>0</v>
      </c>
      <c r="K253" s="183">
        <f t="shared" si="41"/>
        <v>0</v>
      </c>
      <c r="M253" s="189"/>
      <c r="N253" s="189"/>
    </row>
    <row r="254" spans="2:14">
      <c r="B254" s="175">
        <f t="shared" si="33"/>
        <v>39</v>
      </c>
      <c r="C254" s="180">
        <v>21</v>
      </c>
      <c r="D254" s="180">
        <f t="shared" si="37"/>
        <v>250</v>
      </c>
      <c r="E254" s="181">
        <f t="shared" si="35"/>
        <v>0</v>
      </c>
      <c r="F254" s="181">
        <f t="shared" si="34"/>
        <v>0</v>
      </c>
      <c r="G254" s="181">
        <f t="shared" si="38"/>
        <v>0</v>
      </c>
      <c r="H254" s="182">
        <f t="shared" si="36"/>
        <v>0</v>
      </c>
      <c r="I254" s="181">
        <f t="shared" si="31"/>
        <v>0</v>
      </c>
      <c r="J254" s="181">
        <f t="shared" si="39"/>
        <v>0</v>
      </c>
      <c r="K254" s="183">
        <f t="shared" si="41"/>
        <v>0</v>
      </c>
      <c r="M254" s="189"/>
      <c r="N254" s="189"/>
    </row>
    <row r="255" spans="2:14">
      <c r="B255" s="175">
        <f t="shared" si="33"/>
        <v>39</v>
      </c>
      <c r="C255" s="180">
        <v>21</v>
      </c>
      <c r="D255" s="180">
        <f t="shared" si="37"/>
        <v>251</v>
      </c>
      <c r="E255" s="181">
        <f t="shared" si="35"/>
        <v>0</v>
      </c>
      <c r="F255" s="181">
        <f t="shared" si="34"/>
        <v>0</v>
      </c>
      <c r="G255" s="181">
        <f t="shared" si="38"/>
        <v>0</v>
      </c>
      <c r="H255" s="182">
        <f t="shared" si="36"/>
        <v>0</v>
      </c>
      <c r="I255" s="181">
        <f t="shared" si="31"/>
        <v>0</v>
      </c>
      <c r="J255" s="181">
        <f t="shared" si="39"/>
        <v>0</v>
      </c>
      <c r="K255" s="183">
        <f t="shared" si="41"/>
        <v>0</v>
      </c>
      <c r="M255" s="189"/>
      <c r="N255" s="189"/>
    </row>
    <row r="256" spans="2:14">
      <c r="B256" s="175">
        <f t="shared" si="33"/>
        <v>39</v>
      </c>
      <c r="C256" s="180">
        <v>21</v>
      </c>
      <c r="D256" s="180">
        <f t="shared" si="37"/>
        <v>252</v>
      </c>
      <c r="E256" s="181">
        <f t="shared" si="35"/>
        <v>0</v>
      </c>
      <c r="F256" s="181">
        <f t="shared" si="34"/>
        <v>0</v>
      </c>
      <c r="G256" s="181">
        <f t="shared" si="38"/>
        <v>0</v>
      </c>
      <c r="H256" s="182">
        <f t="shared" si="36"/>
        <v>0</v>
      </c>
      <c r="I256" s="181">
        <f t="shared" si="31"/>
        <v>0</v>
      </c>
      <c r="J256" s="181">
        <f t="shared" si="39"/>
        <v>0</v>
      </c>
      <c r="K256" s="183">
        <f t="shared" si="41"/>
        <v>0</v>
      </c>
      <c r="M256" s="189"/>
      <c r="N256" s="189"/>
    </row>
    <row r="257" spans="2:14">
      <c r="B257" s="175">
        <f t="shared" si="33"/>
        <v>40</v>
      </c>
      <c r="C257" s="180">
        <v>22</v>
      </c>
      <c r="D257" s="180">
        <f t="shared" si="37"/>
        <v>253</v>
      </c>
      <c r="E257" s="181">
        <f t="shared" si="35"/>
        <v>0</v>
      </c>
      <c r="F257" s="181">
        <f t="shared" si="34"/>
        <v>0</v>
      </c>
      <c r="G257" s="181">
        <f t="shared" si="38"/>
        <v>0</v>
      </c>
      <c r="H257" s="182">
        <f t="shared" si="36"/>
        <v>0</v>
      </c>
      <c r="I257" s="181">
        <f t="shared" si="31"/>
        <v>0</v>
      </c>
      <c r="J257" s="181">
        <f t="shared" si="39"/>
        <v>0</v>
      </c>
      <c r="K257" s="183">
        <f t="shared" si="41"/>
        <v>0</v>
      </c>
      <c r="M257" s="189"/>
      <c r="N257" s="189"/>
    </row>
    <row r="258" spans="2:14">
      <c r="B258" s="175">
        <f t="shared" si="33"/>
        <v>40</v>
      </c>
      <c r="C258" s="180">
        <v>22</v>
      </c>
      <c r="D258" s="180">
        <f t="shared" si="37"/>
        <v>254</v>
      </c>
      <c r="E258" s="181">
        <f t="shared" si="35"/>
        <v>0</v>
      </c>
      <c r="F258" s="181">
        <f t="shared" si="34"/>
        <v>0</v>
      </c>
      <c r="G258" s="181">
        <f t="shared" si="38"/>
        <v>0</v>
      </c>
      <c r="H258" s="182">
        <f t="shared" si="36"/>
        <v>0</v>
      </c>
      <c r="I258" s="181">
        <f t="shared" si="31"/>
        <v>0</v>
      </c>
      <c r="J258" s="181">
        <f t="shared" si="39"/>
        <v>0</v>
      </c>
      <c r="K258" s="183">
        <f t="shared" si="41"/>
        <v>0</v>
      </c>
      <c r="M258" s="189"/>
      <c r="N258" s="189"/>
    </row>
    <row r="259" spans="2:14">
      <c r="B259" s="175">
        <f t="shared" si="33"/>
        <v>40</v>
      </c>
      <c r="C259" s="180">
        <v>22</v>
      </c>
      <c r="D259" s="180">
        <f t="shared" si="37"/>
        <v>255</v>
      </c>
      <c r="E259" s="181">
        <f t="shared" si="35"/>
        <v>0</v>
      </c>
      <c r="F259" s="181">
        <f t="shared" si="34"/>
        <v>0</v>
      </c>
      <c r="G259" s="181">
        <f t="shared" si="38"/>
        <v>0</v>
      </c>
      <c r="H259" s="182">
        <f t="shared" si="36"/>
        <v>0</v>
      </c>
      <c r="I259" s="181">
        <f t="shared" si="31"/>
        <v>0</v>
      </c>
      <c r="J259" s="181">
        <f t="shared" si="39"/>
        <v>0</v>
      </c>
      <c r="K259" s="183">
        <f t="shared" si="41"/>
        <v>0</v>
      </c>
      <c r="M259" s="189"/>
      <c r="N259" s="189"/>
    </row>
    <row r="260" spans="2:14">
      <c r="B260" s="175">
        <f t="shared" si="33"/>
        <v>40</v>
      </c>
      <c r="C260" s="180">
        <v>22</v>
      </c>
      <c r="D260" s="180">
        <f t="shared" si="37"/>
        <v>256</v>
      </c>
      <c r="E260" s="181">
        <f t="shared" si="35"/>
        <v>0</v>
      </c>
      <c r="F260" s="181">
        <f t="shared" si="34"/>
        <v>0</v>
      </c>
      <c r="G260" s="181">
        <f t="shared" si="38"/>
        <v>0</v>
      </c>
      <c r="H260" s="182">
        <f t="shared" si="36"/>
        <v>0</v>
      </c>
      <c r="I260" s="181">
        <f t="shared" si="31"/>
        <v>0</v>
      </c>
      <c r="J260" s="181">
        <f t="shared" si="39"/>
        <v>0</v>
      </c>
      <c r="K260" s="183">
        <f t="shared" si="41"/>
        <v>0</v>
      </c>
      <c r="M260" s="189"/>
      <c r="N260" s="189"/>
    </row>
    <row r="261" spans="2:14">
      <c r="B261" s="175">
        <f t="shared" si="33"/>
        <v>40</v>
      </c>
      <c r="C261" s="180">
        <v>22</v>
      </c>
      <c r="D261" s="180">
        <f t="shared" si="37"/>
        <v>257</v>
      </c>
      <c r="E261" s="181">
        <f t="shared" si="35"/>
        <v>0</v>
      </c>
      <c r="F261" s="181">
        <f t="shared" si="34"/>
        <v>0</v>
      </c>
      <c r="G261" s="181">
        <f t="shared" si="38"/>
        <v>0</v>
      </c>
      <c r="H261" s="182">
        <f t="shared" si="36"/>
        <v>0</v>
      </c>
      <c r="I261" s="181">
        <f t="shared" ref="I261:I324" si="42">IF(E261=G261,0,IF(G261&gt;0,G261*H261/12,0))</f>
        <v>0</v>
      </c>
      <c r="J261" s="181">
        <f t="shared" si="39"/>
        <v>0</v>
      </c>
      <c r="K261" s="183">
        <f t="shared" si="41"/>
        <v>0</v>
      </c>
      <c r="M261" s="189"/>
      <c r="N261" s="189"/>
    </row>
    <row r="262" spans="2:14">
      <c r="B262" s="175">
        <f t="shared" ref="B262:B325" si="43">$N$9+C262</f>
        <v>40</v>
      </c>
      <c r="C262" s="180">
        <v>22</v>
      </c>
      <c r="D262" s="180">
        <f t="shared" si="37"/>
        <v>258</v>
      </c>
      <c r="E262" s="181">
        <f t="shared" si="35"/>
        <v>0</v>
      </c>
      <c r="F262" s="181">
        <f t="shared" ref="F262:F325" si="44">IF(E262=G262,0,
IF((G262-E262)&gt;F261,IF(G262&gt;F261,F261,G262),G262-E262))</f>
        <v>0</v>
      </c>
      <c r="G262" s="181">
        <f t="shared" si="38"/>
        <v>0</v>
      </c>
      <c r="H262" s="182">
        <f t="shared" si="36"/>
        <v>0</v>
      </c>
      <c r="I262" s="181">
        <f t="shared" si="42"/>
        <v>0</v>
      </c>
      <c r="J262" s="181">
        <f t="shared" si="39"/>
        <v>0</v>
      </c>
      <c r="K262" s="183">
        <f t="shared" si="41"/>
        <v>0</v>
      </c>
      <c r="M262" s="189"/>
      <c r="N262" s="189"/>
    </row>
    <row r="263" spans="2:14">
      <c r="B263" s="175">
        <f t="shared" si="43"/>
        <v>40</v>
      </c>
      <c r="C263" s="180">
        <v>22</v>
      </c>
      <c r="D263" s="180">
        <f t="shared" si="37"/>
        <v>259</v>
      </c>
      <c r="E263" s="181">
        <f t="shared" ref="E263:E326" si="45">IF(G263&gt;E262,E262,G263)</f>
        <v>0</v>
      </c>
      <c r="F263" s="181">
        <f t="shared" si="44"/>
        <v>0</v>
      </c>
      <c r="G263" s="181">
        <f t="shared" si="38"/>
        <v>0</v>
      </c>
      <c r="H263" s="182">
        <f t="shared" ref="H263:H326" si="46">H262</f>
        <v>0</v>
      </c>
      <c r="I263" s="181">
        <f t="shared" si="42"/>
        <v>0</v>
      </c>
      <c r="J263" s="181">
        <f t="shared" si="39"/>
        <v>0</v>
      </c>
      <c r="K263" s="183">
        <f t="shared" si="41"/>
        <v>0</v>
      </c>
      <c r="M263" s="189"/>
      <c r="N263" s="189"/>
    </row>
    <row r="264" spans="2:14">
      <c r="B264" s="175">
        <f t="shared" si="43"/>
        <v>40</v>
      </c>
      <c r="C264" s="180">
        <v>22</v>
      </c>
      <c r="D264" s="180">
        <f t="shared" si="37"/>
        <v>260</v>
      </c>
      <c r="E264" s="181">
        <f t="shared" si="45"/>
        <v>0</v>
      </c>
      <c r="F264" s="181">
        <f t="shared" si="44"/>
        <v>0</v>
      </c>
      <c r="G264" s="181">
        <f t="shared" si="38"/>
        <v>0</v>
      </c>
      <c r="H264" s="182">
        <f t="shared" si="46"/>
        <v>0</v>
      </c>
      <c r="I264" s="181">
        <f t="shared" si="42"/>
        <v>0</v>
      </c>
      <c r="J264" s="181">
        <f t="shared" si="39"/>
        <v>0</v>
      </c>
      <c r="K264" s="183">
        <f t="shared" si="41"/>
        <v>0</v>
      </c>
      <c r="M264" s="189"/>
      <c r="N264" s="189"/>
    </row>
    <row r="265" spans="2:14">
      <c r="B265" s="175">
        <f t="shared" si="43"/>
        <v>40</v>
      </c>
      <c r="C265" s="180">
        <v>22</v>
      </c>
      <c r="D265" s="180">
        <f t="shared" si="37"/>
        <v>261</v>
      </c>
      <c r="E265" s="181">
        <f t="shared" si="45"/>
        <v>0</v>
      </c>
      <c r="F265" s="181">
        <f t="shared" si="44"/>
        <v>0</v>
      </c>
      <c r="G265" s="181">
        <f t="shared" si="38"/>
        <v>0</v>
      </c>
      <c r="H265" s="182">
        <f t="shared" si="46"/>
        <v>0</v>
      </c>
      <c r="I265" s="181">
        <f t="shared" si="42"/>
        <v>0</v>
      </c>
      <c r="J265" s="181">
        <f t="shared" si="39"/>
        <v>0</v>
      </c>
      <c r="K265" s="183">
        <f t="shared" si="41"/>
        <v>0</v>
      </c>
      <c r="M265" s="189"/>
      <c r="N265" s="189"/>
    </row>
    <row r="266" spans="2:14">
      <c r="B266" s="175">
        <f t="shared" si="43"/>
        <v>40</v>
      </c>
      <c r="C266" s="180">
        <v>22</v>
      </c>
      <c r="D266" s="180">
        <f t="shared" si="37"/>
        <v>262</v>
      </c>
      <c r="E266" s="181">
        <f t="shared" si="45"/>
        <v>0</v>
      </c>
      <c r="F266" s="181">
        <f t="shared" si="44"/>
        <v>0</v>
      </c>
      <c r="G266" s="181">
        <f t="shared" si="38"/>
        <v>0</v>
      </c>
      <c r="H266" s="182">
        <f t="shared" si="46"/>
        <v>0</v>
      </c>
      <c r="I266" s="181">
        <f t="shared" si="42"/>
        <v>0</v>
      </c>
      <c r="J266" s="181">
        <f t="shared" si="39"/>
        <v>0</v>
      </c>
      <c r="K266" s="183">
        <f t="shared" si="41"/>
        <v>0</v>
      </c>
      <c r="M266" s="189"/>
      <c r="N266" s="189"/>
    </row>
    <row r="267" spans="2:14">
      <c r="B267" s="175">
        <f t="shared" si="43"/>
        <v>40</v>
      </c>
      <c r="C267" s="180">
        <v>22</v>
      </c>
      <c r="D267" s="180">
        <f t="shared" si="37"/>
        <v>263</v>
      </c>
      <c r="E267" s="181">
        <f t="shared" si="45"/>
        <v>0</v>
      </c>
      <c r="F267" s="181">
        <f t="shared" si="44"/>
        <v>0</v>
      </c>
      <c r="G267" s="181">
        <f t="shared" si="38"/>
        <v>0</v>
      </c>
      <c r="H267" s="182">
        <f t="shared" si="46"/>
        <v>0</v>
      </c>
      <c r="I267" s="181">
        <f t="shared" si="42"/>
        <v>0</v>
      </c>
      <c r="J267" s="181">
        <f t="shared" si="39"/>
        <v>0</v>
      </c>
      <c r="K267" s="183">
        <f t="shared" si="41"/>
        <v>0</v>
      </c>
      <c r="M267" s="189"/>
      <c r="N267" s="189"/>
    </row>
    <row r="268" spans="2:14">
      <c r="B268" s="175">
        <f t="shared" si="43"/>
        <v>40</v>
      </c>
      <c r="C268" s="180">
        <v>22</v>
      </c>
      <c r="D268" s="180">
        <f t="shared" si="37"/>
        <v>264</v>
      </c>
      <c r="E268" s="181">
        <f t="shared" si="45"/>
        <v>0</v>
      </c>
      <c r="F268" s="181">
        <f t="shared" si="44"/>
        <v>0</v>
      </c>
      <c r="G268" s="181">
        <f t="shared" si="38"/>
        <v>0</v>
      </c>
      <c r="H268" s="182">
        <f t="shared" si="46"/>
        <v>0</v>
      </c>
      <c r="I268" s="181">
        <f t="shared" si="42"/>
        <v>0</v>
      </c>
      <c r="J268" s="181">
        <f t="shared" si="39"/>
        <v>0</v>
      </c>
      <c r="K268" s="183">
        <f t="shared" si="41"/>
        <v>0</v>
      </c>
      <c r="M268" s="189"/>
      <c r="N268" s="189"/>
    </row>
    <row r="269" spans="2:14">
      <c r="B269" s="175">
        <f t="shared" si="43"/>
        <v>41</v>
      </c>
      <c r="C269" s="180">
        <v>23</v>
      </c>
      <c r="D269" s="180">
        <f t="shared" si="37"/>
        <v>265</v>
      </c>
      <c r="E269" s="181">
        <f t="shared" si="45"/>
        <v>0</v>
      </c>
      <c r="F269" s="181">
        <f t="shared" si="44"/>
        <v>0</v>
      </c>
      <c r="G269" s="181">
        <f t="shared" si="38"/>
        <v>0</v>
      </c>
      <c r="H269" s="182">
        <f t="shared" si="46"/>
        <v>0</v>
      </c>
      <c r="I269" s="181">
        <f t="shared" si="42"/>
        <v>0</v>
      </c>
      <c r="J269" s="181">
        <f t="shared" si="39"/>
        <v>0</v>
      </c>
      <c r="K269" s="183">
        <f t="shared" si="41"/>
        <v>0</v>
      </c>
      <c r="M269" s="189"/>
      <c r="N269" s="189"/>
    </row>
    <row r="270" spans="2:14">
      <c r="B270" s="175">
        <f t="shared" si="43"/>
        <v>41</v>
      </c>
      <c r="C270" s="180">
        <v>23</v>
      </c>
      <c r="D270" s="180">
        <f t="shared" si="37"/>
        <v>266</v>
      </c>
      <c r="E270" s="181">
        <f t="shared" si="45"/>
        <v>0</v>
      </c>
      <c r="F270" s="181">
        <f t="shared" si="44"/>
        <v>0</v>
      </c>
      <c r="G270" s="181">
        <f t="shared" si="38"/>
        <v>0</v>
      </c>
      <c r="H270" s="182">
        <f t="shared" si="46"/>
        <v>0</v>
      </c>
      <c r="I270" s="181">
        <f t="shared" si="42"/>
        <v>0</v>
      </c>
      <c r="J270" s="181">
        <f t="shared" si="39"/>
        <v>0</v>
      </c>
      <c r="K270" s="183">
        <f t="shared" si="41"/>
        <v>0</v>
      </c>
      <c r="M270" s="189"/>
      <c r="N270" s="189"/>
    </row>
    <row r="271" spans="2:14">
      <c r="B271" s="175">
        <f t="shared" si="43"/>
        <v>41</v>
      </c>
      <c r="C271" s="180">
        <v>23</v>
      </c>
      <c r="D271" s="180">
        <f t="shared" si="37"/>
        <v>267</v>
      </c>
      <c r="E271" s="181">
        <f t="shared" si="45"/>
        <v>0</v>
      </c>
      <c r="F271" s="181">
        <f t="shared" si="44"/>
        <v>0</v>
      </c>
      <c r="G271" s="181">
        <f t="shared" si="38"/>
        <v>0</v>
      </c>
      <c r="H271" s="182">
        <f t="shared" si="46"/>
        <v>0</v>
      </c>
      <c r="I271" s="181">
        <f t="shared" si="42"/>
        <v>0</v>
      </c>
      <c r="J271" s="181">
        <f t="shared" si="39"/>
        <v>0</v>
      </c>
      <c r="K271" s="183">
        <f t="shared" si="41"/>
        <v>0</v>
      </c>
      <c r="M271" s="189"/>
      <c r="N271" s="189"/>
    </row>
    <row r="272" spans="2:14">
      <c r="B272" s="175">
        <f t="shared" si="43"/>
        <v>41</v>
      </c>
      <c r="C272" s="180">
        <v>23</v>
      </c>
      <c r="D272" s="180">
        <f t="shared" si="37"/>
        <v>268</v>
      </c>
      <c r="E272" s="181">
        <f t="shared" si="45"/>
        <v>0</v>
      </c>
      <c r="F272" s="181">
        <f t="shared" si="44"/>
        <v>0</v>
      </c>
      <c r="G272" s="181">
        <f t="shared" si="38"/>
        <v>0</v>
      </c>
      <c r="H272" s="182">
        <f t="shared" si="46"/>
        <v>0</v>
      </c>
      <c r="I272" s="181">
        <f t="shared" si="42"/>
        <v>0</v>
      </c>
      <c r="J272" s="181">
        <f t="shared" si="39"/>
        <v>0</v>
      </c>
      <c r="K272" s="183">
        <f t="shared" si="41"/>
        <v>0</v>
      </c>
      <c r="M272" s="189"/>
      <c r="N272" s="189"/>
    </row>
    <row r="273" spans="2:14">
      <c r="B273" s="175">
        <f t="shared" si="43"/>
        <v>41</v>
      </c>
      <c r="C273" s="180">
        <v>23</v>
      </c>
      <c r="D273" s="180">
        <f t="shared" si="37"/>
        <v>269</v>
      </c>
      <c r="E273" s="181">
        <f t="shared" si="45"/>
        <v>0</v>
      </c>
      <c r="F273" s="181">
        <f t="shared" si="44"/>
        <v>0</v>
      </c>
      <c r="G273" s="181">
        <f t="shared" si="38"/>
        <v>0</v>
      </c>
      <c r="H273" s="182">
        <f t="shared" si="46"/>
        <v>0</v>
      </c>
      <c r="I273" s="181">
        <f t="shared" si="42"/>
        <v>0</v>
      </c>
      <c r="J273" s="181">
        <f t="shared" si="39"/>
        <v>0</v>
      </c>
      <c r="K273" s="183">
        <f t="shared" si="41"/>
        <v>0</v>
      </c>
      <c r="M273" s="189"/>
      <c r="N273" s="189"/>
    </row>
    <row r="274" spans="2:14">
      <c r="B274" s="175">
        <f t="shared" si="43"/>
        <v>41</v>
      </c>
      <c r="C274" s="180">
        <v>23</v>
      </c>
      <c r="D274" s="180">
        <f t="shared" si="37"/>
        <v>270</v>
      </c>
      <c r="E274" s="181">
        <f t="shared" si="45"/>
        <v>0</v>
      </c>
      <c r="F274" s="181">
        <f t="shared" si="44"/>
        <v>0</v>
      </c>
      <c r="G274" s="181">
        <f t="shared" si="38"/>
        <v>0</v>
      </c>
      <c r="H274" s="182">
        <f t="shared" si="46"/>
        <v>0</v>
      </c>
      <c r="I274" s="181">
        <f t="shared" si="42"/>
        <v>0</v>
      </c>
      <c r="J274" s="181">
        <f t="shared" si="39"/>
        <v>0</v>
      </c>
      <c r="K274" s="183">
        <f t="shared" si="41"/>
        <v>0</v>
      </c>
      <c r="M274" s="189"/>
      <c r="N274" s="189"/>
    </row>
    <row r="275" spans="2:14">
      <c r="B275" s="175">
        <f t="shared" si="43"/>
        <v>41</v>
      </c>
      <c r="C275" s="180">
        <v>23</v>
      </c>
      <c r="D275" s="180">
        <f t="shared" si="37"/>
        <v>271</v>
      </c>
      <c r="E275" s="181">
        <f t="shared" si="45"/>
        <v>0</v>
      </c>
      <c r="F275" s="181">
        <f t="shared" si="44"/>
        <v>0</v>
      </c>
      <c r="G275" s="181">
        <f t="shared" si="38"/>
        <v>0</v>
      </c>
      <c r="H275" s="182">
        <f t="shared" si="46"/>
        <v>0</v>
      </c>
      <c r="I275" s="181">
        <f t="shared" si="42"/>
        <v>0</v>
      </c>
      <c r="J275" s="181">
        <f t="shared" si="39"/>
        <v>0</v>
      </c>
      <c r="K275" s="183">
        <f t="shared" si="41"/>
        <v>0</v>
      </c>
      <c r="M275" s="189"/>
      <c r="N275" s="189"/>
    </row>
    <row r="276" spans="2:14">
      <c r="B276" s="175">
        <f t="shared" si="43"/>
        <v>41</v>
      </c>
      <c r="C276" s="180">
        <v>23</v>
      </c>
      <c r="D276" s="180">
        <f t="shared" si="37"/>
        <v>272</v>
      </c>
      <c r="E276" s="181">
        <f t="shared" si="45"/>
        <v>0</v>
      </c>
      <c r="F276" s="181">
        <f t="shared" si="44"/>
        <v>0</v>
      </c>
      <c r="G276" s="181">
        <f t="shared" si="38"/>
        <v>0</v>
      </c>
      <c r="H276" s="182">
        <f t="shared" si="46"/>
        <v>0</v>
      </c>
      <c r="I276" s="181">
        <f t="shared" si="42"/>
        <v>0</v>
      </c>
      <c r="J276" s="181">
        <f t="shared" si="39"/>
        <v>0</v>
      </c>
      <c r="K276" s="183">
        <f t="shared" si="41"/>
        <v>0</v>
      </c>
      <c r="M276" s="189"/>
      <c r="N276" s="189"/>
    </row>
    <row r="277" spans="2:14">
      <c r="B277" s="175">
        <f t="shared" si="43"/>
        <v>41</v>
      </c>
      <c r="C277" s="180">
        <v>23</v>
      </c>
      <c r="D277" s="180">
        <f t="shared" si="37"/>
        <v>273</v>
      </c>
      <c r="E277" s="181">
        <f t="shared" si="45"/>
        <v>0</v>
      </c>
      <c r="F277" s="181">
        <f t="shared" si="44"/>
        <v>0</v>
      </c>
      <c r="G277" s="181">
        <f t="shared" si="38"/>
        <v>0</v>
      </c>
      <c r="H277" s="182">
        <f t="shared" si="46"/>
        <v>0</v>
      </c>
      <c r="I277" s="181">
        <f t="shared" si="42"/>
        <v>0</v>
      </c>
      <c r="J277" s="181">
        <f t="shared" si="39"/>
        <v>0</v>
      </c>
      <c r="K277" s="183">
        <f t="shared" si="41"/>
        <v>0</v>
      </c>
      <c r="M277" s="189"/>
      <c r="N277" s="189"/>
    </row>
    <row r="278" spans="2:14">
      <c r="B278" s="175">
        <f t="shared" si="43"/>
        <v>41</v>
      </c>
      <c r="C278" s="180">
        <v>23</v>
      </c>
      <c r="D278" s="180">
        <f t="shared" si="37"/>
        <v>274</v>
      </c>
      <c r="E278" s="181">
        <f t="shared" si="45"/>
        <v>0</v>
      </c>
      <c r="F278" s="181">
        <f t="shared" si="44"/>
        <v>0</v>
      </c>
      <c r="G278" s="181">
        <f t="shared" si="38"/>
        <v>0</v>
      </c>
      <c r="H278" s="182">
        <f t="shared" si="46"/>
        <v>0</v>
      </c>
      <c r="I278" s="181">
        <f t="shared" si="42"/>
        <v>0</v>
      </c>
      <c r="J278" s="181">
        <f t="shared" si="39"/>
        <v>0</v>
      </c>
      <c r="K278" s="183">
        <f t="shared" si="41"/>
        <v>0</v>
      </c>
      <c r="M278" s="189"/>
      <c r="N278" s="189"/>
    </row>
    <row r="279" spans="2:14">
      <c r="B279" s="175">
        <f t="shared" si="43"/>
        <v>41</v>
      </c>
      <c r="C279" s="180">
        <v>23</v>
      </c>
      <c r="D279" s="180">
        <f t="shared" si="37"/>
        <v>275</v>
      </c>
      <c r="E279" s="181">
        <f t="shared" si="45"/>
        <v>0</v>
      </c>
      <c r="F279" s="181">
        <f t="shared" si="44"/>
        <v>0</v>
      </c>
      <c r="G279" s="181">
        <f t="shared" si="38"/>
        <v>0</v>
      </c>
      <c r="H279" s="182">
        <f t="shared" si="46"/>
        <v>0</v>
      </c>
      <c r="I279" s="181">
        <f t="shared" si="42"/>
        <v>0</v>
      </c>
      <c r="J279" s="181">
        <f t="shared" si="39"/>
        <v>0</v>
      </c>
      <c r="K279" s="183">
        <f t="shared" si="41"/>
        <v>0</v>
      </c>
      <c r="M279" s="189"/>
      <c r="N279" s="189"/>
    </row>
    <row r="280" spans="2:14">
      <c r="B280" s="175">
        <f t="shared" si="43"/>
        <v>41</v>
      </c>
      <c r="C280" s="180">
        <v>23</v>
      </c>
      <c r="D280" s="180">
        <f t="shared" si="37"/>
        <v>276</v>
      </c>
      <c r="E280" s="181">
        <f t="shared" si="45"/>
        <v>0</v>
      </c>
      <c r="F280" s="181">
        <f t="shared" si="44"/>
        <v>0</v>
      </c>
      <c r="G280" s="181">
        <f t="shared" si="38"/>
        <v>0</v>
      </c>
      <c r="H280" s="182">
        <f t="shared" si="46"/>
        <v>0</v>
      </c>
      <c r="I280" s="181">
        <f t="shared" si="42"/>
        <v>0</v>
      </c>
      <c r="J280" s="181">
        <f t="shared" si="39"/>
        <v>0</v>
      </c>
      <c r="K280" s="183">
        <f t="shared" si="41"/>
        <v>0</v>
      </c>
      <c r="M280" s="189"/>
      <c r="N280" s="189"/>
    </row>
    <row r="281" spans="2:14">
      <c r="B281" s="175">
        <f t="shared" si="43"/>
        <v>42</v>
      </c>
      <c r="C281" s="180">
        <v>24</v>
      </c>
      <c r="D281" s="180">
        <f t="shared" si="37"/>
        <v>277</v>
      </c>
      <c r="E281" s="181">
        <f t="shared" si="45"/>
        <v>0</v>
      </c>
      <c r="F281" s="181">
        <f t="shared" si="44"/>
        <v>0</v>
      </c>
      <c r="G281" s="181">
        <f t="shared" si="38"/>
        <v>0</v>
      </c>
      <c r="H281" s="182">
        <f t="shared" si="46"/>
        <v>0</v>
      </c>
      <c r="I281" s="181">
        <f t="shared" si="42"/>
        <v>0</v>
      </c>
      <c r="J281" s="181">
        <f t="shared" si="39"/>
        <v>0</v>
      </c>
      <c r="K281" s="183">
        <f t="shared" si="41"/>
        <v>0</v>
      </c>
      <c r="M281" s="189"/>
      <c r="N281" s="189"/>
    </row>
    <row r="282" spans="2:14">
      <c r="B282" s="175">
        <f t="shared" si="43"/>
        <v>42</v>
      </c>
      <c r="C282" s="180">
        <v>24</v>
      </c>
      <c r="D282" s="180">
        <f t="shared" si="37"/>
        <v>278</v>
      </c>
      <c r="E282" s="181">
        <f t="shared" si="45"/>
        <v>0</v>
      </c>
      <c r="F282" s="181">
        <f t="shared" si="44"/>
        <v>0</v>
      </c>
      <c r="G282" s="181">
        <f t="shared" si="38"/>
        <v>0</v>
      </c>
      <c r="H282" s="182">
        <f t="shared" si="46"/>
        <v>0</v>
      </c>
      <c r="I282" s="181">
        <f t="shared" si="42"/>
        <v>0</v>
      </c>
      <c r="J282" s="181">
        <f t="shared" si="39"/>
        <v>0</v>
      </c>
      <c r="K282" s="183">
        <f t="shared" si="41"/>
        <v>0</v>
      </c>
      <c r="M282" s="189"/>
      <c r="N282" s="189"/>
    </row>
    <row r="283" spans="2:14">
      <c r="B283" s="175">
        <f t="shared" si="43"/>
        <v>42</v>
      </c>
      <c r="C283" s="180">
        <v>24</v>
      </c>
      <c r="D283" s="180">
        <f t="shared" si="37"/>
        <v>279</v>
      </c>
      <c r="E283" s="181">
        <f t="shared" si="45"/>
        <v>0</v>
      </c>
      <c r="F283" s="181">
        <f t="shared" si="44"/>
        <v>0</v>
      </c>
      <c r="G283" s="181">
        <f t="shared" si="38"/>
        <v>0</v>
      </c>
      <c r="H283" s="182">
        <f t="shared" si="46"/>
        <v>0</v>
      </c>
      <c r="I283" s="181">
        <f t="shared" si="42"/>
        <v>0</v>
      </c>
      <c r="J283" s="181">
        <f t="shared" si="39"/>
        <v>0</v>
      </c>
      <c r="K283" s="183">
        <f t="shared" si="41"/>
        <v>0</v>
      </c>
      <c r="M283" s="189"/>
      <c r="N283" s="189"/>
    </row>
    <row r="284" spans="2:14">
      <c r="B284" s="175">
        <f t="shared" si="43"/>
        <v>42</v>
      </c>
      <c r="C284" s="180">
        <v>24</v>
      </c>
      <c r="D284" s="180">
        <f t="shared" si="37"/>
        <v>280</v>
      </c>
      <c r="E284" s="181">
        <f t="shared" si="45"/>
        <v>0</v>
      </c>
      <c r="F284" s="181">
        <f t="shared" si="44"/>
        <v>0</v>
      </c>
      <c r="G284" s="181">
        <f t="shared" si="38"/>
        <v>0</v>
      </c>
      <c r="H284" s="182">
        <f t="shared" si="46"/>
        <v>0</v>
      </c>
      <c r="I284" s="181">
        <f t="shared" si="42"/>
        <v>0</v>
      </c>
      <c r="J284" s="181">
        <f t="shared" si="39"/>
        <v>0</v>
      </c>
      <c r="K284" s="183">
        <f t="shared" si="41"/>
        <v>0</v>
      </c>
      <c r="M284" s="189"/>
      <c r="N284" s="189"/>
    </row>
    <row r="285" spans="2:14">
      <c r="B285" s="175">
        <f t="shared" si="43"/>
        <v>42</v>
      </c>
      <c r="C285" s="180">
        <v>24</v>
      </c>
      <c r="D285" s="180">
        <f t="shared" ref="D285:D348" si="47">D284+1</f>
        <v>281</v>
      </c>
      <c r="E285" s="181">
        <f t="shared" si="45"/>
        <v>0</v>
      </c>
      <c r="F285" s="181">
        <f t="shared" si="44"/>
        <v>0</v>
      </c>
      <c r="G285" s="181">
        <f t="shared" ref="G285:G348" si="48">K284</f>
        <v>0</v>
      </c>
      <c r="H285" s="182">
        <f t="shared" si="46"/>
        <v>0</v>
      </c>
      <c r="I285" s="181">
        <f t="shared" si="42"/>
        <v>0</v>
      </c>
      <c r="J285" s="181">
        <f t="shared" ref="J285:J348" si="49">E285-I285+F285</f>
        <v>0</v>
      </c>
      <c r="K285" s="183">
        <f t="shared" si="41"/>
        <v>0</v>
      </c>
      <c r="M285" s="189"/>
      <c r="N285" s="189"/>
    </row>
    <row r="286" spans="2:14">
      <c r="B286" s="175">
        <f t="shared" si="43"/>
        <v>42</v>
      </c>
      <c r="C286" s="180">
        <v>24</v>
      </c>
      <c r="D286" s="180">
        <f t="shared" si="47"/>
        <v>282</v>
      </c>
      <c r="E286" s="181">
        <f t="shared" si="45"/>
        <v>0</v>
      </c>
      <c r="F286" s="181">
        <f t="shared" si="44"/>
        <v>0</v>
      </c>
      <c r="G286" s="181">
        <f t="shared" si="48"/>
        <v>0</v>
      </c>
      <c r="H286" s="182">
        <f t="shared" si="46"/>
        <v>0</v>
      </c>
      <c r="I286" s="181">
        <f t="shared" si="42"/>
        <v>0</v>
      </c>
      <c r="J286" s="181">
        <f t="shared" si="49"/>
        <v>0</v>
      </c>
      <c r="K286" s="183">
        <f t="shared" si="41"/>
        <v>0</v>
      </c>
      <c r="M286" s="189"/>
      <c r="N286" s="189"/>
    </row>
    <row r="287" spans="2:14">
      <c r="B287" s="175">
        <f t="shared" si="43"/>
        <v>42</v>
      </c>
      <c r="C287" s="180">
        <v>24</v>
      </c>
      <c r="D287" s="180">
        <f t="shared" si="47"/>
        <v>283</v>
      </c>
      <c r="E287" s="181">
        <f t="shared" si="45"/>
        <v>0</v>
      </c>
      <c r="F287" s="181">
        <f t="shared" si="44"/>
        <v>0</v>
      </c>
      <c r="G287" s="181">
        <f t="shared" si="48"/>
        <v>0</v>
      </c>
      <c r="H287" s="182">
        <f t="shared" si="46"/>
        <v>0</v>
      </c>
      <c r="I287" s="181">
        <f t="shared" si="42"/>
        <v>0</v>
      </c>
      <c r="J287" s="181">
        <f t="shared" si="49"/>
        <v>0</v>
      </c>
      <c r="K287" s="183">
        <f t="shared" si="41"/>
        <v>0</v>
      </c>
      <c r="M287" s="189"/>
      <c r="N287" s="189"/>
    </row>
    <row r="288" spans="2:14">
      <c r="B288" s="175">
        <f t="shared" si="43"/>
        <v>42</v>
      </c>
      <c r="C288" s="180">
        <v>24</v>
      </c>
      <c r="D288" s="180">
        <f t="shared" si="47"/>
        <v>284</v>
      </c>
      <c r="E288" s="181">
        <f t="shared" si="45"/>
        <v>0</v>
      </c>
      <c r="F288" s="181">
        <f t="shared" si="44"/>
        <v>0</v>
      </c>
      <c r="G288" s="181">
        <f t="shared" si="48"/>
        <v>0</v>
      </c>
      <c r="H288" s="182">
        <f t="shared" si="46"/>
        <v>0</v>
      </c>
      <c r="I288" s="181">
        <f t="shared" si="42"/>
        <v>0</v>
      </c>
      <c r="J288" s="181">
        <f t="shared" si="49"/>
        <v>0</v>
      </c>
      <c r="K288" s="183">
        <f t="shared" si="41"/>
        <v>0</v>
      </c>
      <c r="M288" s="189"/>
      <c r="N288" s="189"/>
    </row>
    <row r="289" spans="2:14">
      <c r="B289" s="175">
        <f t="shared" si="43"/>
        <v>42</v>
      </c>
      <c r="C289" s="180">
        <v>24</v>
      </c>
      <c r="D289" s="180">
        <f t="shared" si="47"/>
        <v>285</v>
      </c>
      <c r="E289" s="181">
        <f t="shared" si="45"/>
        <v>0</v>
      </c>
      <c r="F289" s="181">
        <f t="shared" si="44"/>
        <v>0</v>
      </c>
      <c r="G289" s="181">
        <f t="shared" si="48"/>
        <v>0</v>
      </c>
      <c r="H289" s="182">
        <f t="shared" si="46"/>
        <v>0</v>
      </c>
      <c r="I289" s="181">
        <f t="shared" si="42"/>
        <v>0</v>
      </c>
      <c r="J289" s="181">
        <f t="shared" si="49"/>
        <v>0</v>
      </c>
      <c r="K289" s="183">
        <f t="shared" si="41"/>
        <v>0</v>
      </c>
      <c r="M289" s="189"/>
      <c r="N289" s="189"/>
    </row>
    <row r="290" spans="2:14">
      <c r="B290" s="175">
        <f t="shared" si="43"/>
        <v>42</v>
      </c>
      <c r="C290" s="180">
        <v>24</v>
      </c>
      <c r="D290" s="180">
        <f t="shared" si="47"/>
        <v>286</v>
      </c>
      <c r="E290" s="181">
        <f t="shared" si="45"/>
        <v>0</v>
      </c>
      <c r="F290" s="181">
        <f t="shared" si="44"/>
        <v>0</v>
      </c>
      <c r="G290" s="181">
        <f t="shared" si="48"/>
        <v>0</v>
      </c>
      <c r="H290" s="182">
        <f t="shared" si="46"/>
        <v>0</v>
      </c>
      <c r="I290" s="181">
        <f t="shared" si="42"/>
        <v>0</v>
      </c>
      <c r="J290" s="181">
        <f t="shared" si="49"/>
        <v>0</v>
      </c>
      <c r="K290" s="183">
        <f t="shared" si="41"/>
        <v>0</v>
      </c>
      <c r="M290" s="189"/>
      <c r="N290" s="189"/>
    </row>
    <row r="291" spans="2:14">
      <c r="B291" s="175">
        <f t="shared" si="43"/>
        <v>42</v>
      </c>
      <c r="C291" s="180">
        <v>24</v>
      </c>
      <c r="D291" s="180">
        <f t="shared" si="47"/>
        <v>287</v>
      </c>
      <c r="E291" s="181">
        <f t="shared" si="45"/>
        <v>0</v>
      </c>
      <c r="F291" s="181">
        <f t="shared" si="44"/>
        <v>0</v>
      </c>
      <c r="G291" s="181">
        <f t="shared" si="48"/>
        <v>0</v>
      </c>
      <c r="H291" s="182">
        <f t="shared" si="46"/>
        <v>0</v>
      </c>
      <c r="I291" s="181">
        <f t="shared" si="42"/>
        <v>0</v>
      </c>
      <c r="J291" s="181">
        <f t="shared" si="49"/>
        <v>0</v>
      </c>
      <c r="K291" s="183">
        <f t="shared" si="41"/>
        <v>0</v>
      </c>
      <c r="M291" s="189"/>
      <c r="N291" s="189"/>
    </row>
    <row r="292" spans="2:14">
      <c r="B292" s="175">
        <f t="shared" si="43"/>
        <v>42</v>
      </c>
      <c r="C292" s="180">
        <v>24</v>
      </c>
      <c r="D292" s="180">
        <f t="shared" si="47"/>
        <v>288</v>
      </c>
      <c r="E292" s="181">
        <f t="shared" si="45"/>
        <v>0</v>
      </c>
      <c r="F292" s="181">
        <f t="shared" si="44"/>
        <v>0</v>
      </c>
      <c r="G292" s="181">
        <f t="shared" si="48"/>
        <v>0</v>
      </c>
      <c r="H292" s="182">
        <f t="shared" si="46"/>
        <v>0</v>
      </c>
      <c r="I292" s="181">
        <f t="shared" si="42"/>
        <v>0</v>
      </c>
      <c r="J292" s="181">
        <f t="shared" si="49"/>
        <v>0</v>
      </c>
      <c r="K292" s="183">
        <f t="shared" si="41"/>
        <v>0</v>
      </c>
      <c r="M292" s="189"/>
      <c r="N292" s="189"/>
    </row>
    <row r="293" spans="2:14">
      <c r="B293" s="175">
        <f t="shared" si="43"/>
        <v>43</v>
      </c>
      <c r="C293" s="180">
        <v>25</v>
      </c>
      <c r="D293" s="180">
        <f t="shared" si="47"/>
        <v>289</v>
      </c>
      <c r="E293" s="181">
        <f t="shared" si="45"/>
        <v>0</v>
      </c>
      <c r="F293" s="181">
        <f t="shared" si="44"/>
        <v>0</v>
      </c>
      <c r="G293" s="181">
        <f t="shared" si="48"/>
        <v>0</v>
      </c>
      <c r="H293" s="182">
        <f t="shared" si="46"/>
        <v>0</v>
      </c>
      <c r="I293" s="181">
        <f t="shared" si="42"/>
        <v>0</v>
      </c>
      <c r="J293" s="181">
        <f t="shared" si="49"/>
        <v>0</v>
      </c>
      <c r="K293" s="183">
        <f t="shared" ref="K293:K356" si="50">IF(ROUNDDOWN(G293,2)&gt;ROUNDDOWN(J293,2),G293-J293,0)</f>
        <v>0</v>
      </c>
      <c r="M293" s="189"/>
      <c r="N293" s="189"/>
    </row>
    <row r="294" spans="2:14">
      <c r="B294" s="175">
        <f t="shared" si="43"/>
        <v>43</v>
      </c>
      <c r="C294" s="180">
        <v>25</v>
      </c>
      <c r="D294" s="180">
        <f t="shared" si="47"/>
        <v>290</v>
      </c>
      <c r="E294" s="181">
        <f t="shared" si="45"/>
        <v>0</v>
      </c>
      <c r="F294" s="181">
        <f t="shared" si="44"/>
        <v>0</v>
      </c>
      <c r="G294" s="181">
        <f t="shared" si="48"/>
        <v>0</v>
      </c>
      <c r="H294" s="182">
        <f t="shared" si="46"/>
        <v>0</v>
      </c>
      <c r="I294" s="181">
        <f t="shared" si="42"/>
        <v>0</v>
      </c>
      <c r="J294" s="181">
        <f t="shared" si="49"/>
        <v>0</v>
      </c>
      <c r="K294" s="183">
        <f t="shared" si="50"/>
        <v>0</v>
      </c>
      <c r="M294" s="189"/>
      <c r="N294" s="189"/>
    </row>
    <row r="295" spans="2:14">
      <c r="B295" s="175">
        <f t="shared" si="43"/>
        <v>43</v>
      </c>
      <c r="C295" s="180">
        <v>25</v>
      </c>
      <c r="D295" s="180">
        <f t="shared" si="47"/>
        <v>291</v>
      </c>
      <c r="E295" s="181">
        <f t="shared" si="45"/>
        <v>0</v>
      </c>
      <c r="F295" s="181">
        <f t="shared" si="44"/>
        <v>0</v>
      </c>
      <c r="G295" s="181">
        <f t="shared" si="48"/>
        <v>0</v>
      </c>
      <c r="H295" s="182">
        <f t="shared" si="46"/>
        <v>0</v>
      </c>
      <c r="I295" s="181">
        <f t="shared" si="42"/>
        <v>0</v>
      </c>
      <c r="J295" s="181">
        <f t="shared" si="49"/>
        <v>0</v>
      </c>
      <c r="K295" s="183">
        <f t="shared" si="50"/>
        <v>0</v>
      </c>
      <c r="M295" s="189"/>
      <c r="N295" s="189"/>
    </row>
    <row r="296" spans="2:14">
      <c r="B296" s="175">
        <f t="shared" si="43"/>
        <v>43</v>
      </c>
      <c r="C296" s="180">
        <v>25</v>
      </c>
      <c r="D296" s="180">
        <f t="shared" si="47"/>
        <v>292</v>
      </c>
      <c r="E296" s="181">
        <f t="shared" si="45"/>
        <v>0</v>
      </c>
      <c r="F296" s="181">
        <f t="shared" si="44"/>
        <v>0</v>
      </c>
      <c r="G296" s="181">
        <f t="shared" si="48"/>
        <v>0</v>
      </c>
      <c r="H296" s="182">
        <f t="shared" si="46"/>
        <v>0</v>
      </c>
      <c r="I296" s="181">
        <f t="shared" si="42"/>
        <v>0</v>
      </c>
      <c r="J296" s="181">
        <f t="shared" si="49"/>
        <v>0</v>
      </c>
      <c r="K296" s="183">
        <f t="shared" si="50"/>
        <v>0</v>
      </c>
      <c r="M296" s="189"/>
      <c r="N296" s="189"/>
    </row>
    <row r="297" spans="2:14">
      <c r="B297" s="175">
        <f t="shared" si="43"/>
        <v>43</v>
      </c>
      <c r="C297" s="180">
        <v>25</v>
      </c>
      <c r="D297" s="180">
        <f t="shared" si="47"/>
        <v>293</v>
      </c>
      <c r="E297" s="181">
        <f t="shared" si="45"/>
        <v>0</v>
      </c>
      <c r="F297" s="181">
        <f t="shared" si="44"/>
        <v>0</v>
      </c>
      <c r="G297" s="181">
        <f t="shared" si="48"/>
        <v>0</v>
      </c>
      <c r="H297" s="182">
        <f t="shared" si="46"/>
        <v>0</v>
      </c>
      <c r="I297" s="181">
        <f t="shared" si="42"/>
        <v>0</v>
      </c>
      <c r="J297" s="181">
        <f t="shared" si="49"/>
        <v>0</v>
      </c>
      <c r="K297" s="183">
        <f t="shared" si="50"/>
        <v>0</v>
      </c>
      <c r="M297" s="189"/>
      <c r="N297" s="189"/>
    </row>
    <row r="298" spans="2:14">
      <c r="B298" s="175">
        <f t="shared" si="43"/>
        <v>43</v>
      </c>
      <c r="C298" s="180">
        <v>25</v>
      </c>
      <c r="D298" s="180">
        <f t="shared" si="47"/>
        <v>294</v>
      </c>
      <c r="E298" s="181">
        <f t="shared" si="45"/>
        <v>0</v>
      </c>
      <c r="F298" s="181">
        <f t="shared" si="44"/>
        <v>0</v>
      </c>
      <c r="G298" s="181">
        <f t="shared" si="48"/>
        <v>0</v>
      </c>
      <c r="H298" s="182">
        <f t="shared" si="46"/>
        <v>0</v>
      </c>
      <c r="I298" s="181">
        <f t="shared" si="42"/>
        <v>0</v>
      </c>
      <c r="J298" s="181">
        <f t="shared" si="49"/>
        <v>0</v>
      </c>
      <c r="K298" s="183">
        <f t="shared" si="50"/>
        <v>0</v>
      </c>
      <c r="M298" s="189"/>
      <c r="N298" s="189"/>
    </row>
    <row r="299" spans="2:14">
      <c r="B299" s="175">
        <f t="shared" si="43"/>
        <v>43</v>
      </c>
      <c r="C299" s="180">
        <v>25</v>
      </c>
      <c r="D299" s="180">
        <f t="shared" si="47"/>
        <v>295</v>
      </c>
      <c r="E299" s="181">
        <f t="shared" si="45"/>
        <v>0</v>
      </c>
      <c r="F299" s="181">
        <f t="shared" si="44"/>
        <v>0</v>
      </c>
      <c r="G299" s="181">
        <f t="shared" si="48"/>
        <v>0</v>
      </c>
      <c r="H299" s="182">
        <f t="shared" si="46"/>
        <v>0</v>
      </c>
      <c r="I299" s="181">
        <f t="shared" si="42"/>
        <v>0</v>
      </c>
      <c r="J299" s="181">
        <f t="shared" si="49"/>
        <v>0</v>
      </c>
      <c r="K299" s="183">
        <f t="shared" si="50"/>
        <v>0</v>
      </c>
      <c r="M299" s="189"/>
      <c r="N299" s="189"/>
    </row>
    <row r="300" spans="2:14">
      <c r="B300" s="175">
        <f t="shared" si="43"/>
        <v>43</v>
      </c>
      <c r="C300" s="180">
        <v>25</v>
      </c>
      <c r="D300" s="180">
        <f t="shared" si="47"/>
        <v>296</v>
      </c>
      <c r="E300" s="181">
        <f t="shared" si="45"/>
        <v>0</v>
      </c>
      <c r="F300" s="181">
        <f t="shared" si="44"/>
        <v>0</v>
      </c>
      <c r="G300" s="181">
        <f t="shared" si="48"/>
        <v>0</v>
      </c>
      <c r="H300" s="182">
        <f t="shared" si="46"/>
        <v>0</v>
      </c>
      <c r="I300" s="181">
        <f t="shared" si="42"/>
        <v>0</v>
      </c>
      <c r="J300" s="181">
        <f t="shared" si="49"/>
        <v>0</v>
      </c>
      <c r="K300" s="183">
        <f t="shared" si="50"/>
        <v>0</v>
      </c>
      <c r="M300" s="189"/>
      <c r="N300" s="189"/>
    </row>
    <row r="301" spans="2:14">
      <c r="B301" s="175">
        <f t="shared" si="43"/>
        <v>43</v>
      </c>
      <c r="C301" s="180">
        <v>25</v>
      </c>
      <c r="D301" s="180">
        <f t="shared" si="47"/>
        <v>297</v>
      </c>
      <c r="E301" s="181">
        <f t="shared" si="45"/>
        <v>0</v>
      </c>
      <c r="F301" s="181">
        <f t="shared" si="44"/>
        <v>0</v>
      </c>
      <c r="G301" s="181">
        <f t="shared" si="48"/>
        <v>0</v>
      </c>
      <c r="H301" s="182">
        <f t="shared" si="46"/>
        <v>0</v>
      </c>
      <c r="I301" s="181">
        <f t="shared" si="42"/>
        <v>0</v>
      </c>
      <c r="J301" s="181">
        <f t="shared" si="49"/>
        <v>0</v>
      </c>
      <c r="K301" s="183">
        <f t="shared" si="50"/>
        <v>0</v>
      </c>
      <c r="M301" s="189"/>
      <c r="N301" s="189"/>
    </row>
    <row r="302" spans="2:14">
      <c r="B302" s="175">
        <f t="shared" si="43"/>
        <v>43</v>
      </c>
      <c r="C302" s="180">
        <v>25</v>
      </c>
      <c r="D302" s="180">
        <f t="shared" si="47"/>
        <v>298</v>
      </c>
      <c r="E302" s="181">
        <f t="shared" si="45"/>
        <v>0</v>
      </c>
      <c r="F302" s="181">
        <f t="shared" si="44"/>
        <v>0</v>
      </c>
      <c r="G302" s="181">
        <f t="shared" si="48"/>
        <v>0</v>
      </c>
      <c r="H302" s="182">
        <f t="shared" si="46"/>
        <v>0</v>
      </c>
      <c r="I302" s="181">
        <f t="shared" si="42"/>
        <v>0</v>
      </c>
      <c r="J302" s="181">
        <f t="shared" si="49"/>
        <v>0</v>
      </c>
      <c r="K302" s="183">
        <f t="shared" si="50"/>
        <v>0</v>
      </c>
      <c r="M302" s="189"/>
      <c r="N302" s="189"/>
    </row>
    <row r="303" spans="2:14">
      <c r="B303" s="175">
        <f t="shared" si="43"/>
        <v>43</v>
      </c>
      <c r="C303" s="180">
        <v>25</v>
      </c>
      <c r="D303" s="180">
        <f t="shared" si="47"/>
        <v>299</v>
      </c>
      <c r="E303" s="181">
        <f t="shared" si="45"/>
        <v>0</v>
      </c>
      <c r="F303" s="181">
        <f t="shared" si="44"/>
        <v>0</v>
      </c>
      <c r="G303" s="181">
        <f t="shared" si="48"/>
        <v>0</v>
      </c>
      <c r="H303" s="182">
        <f t="shared" si="46"/>
        <v>0</v>
      </c>
      <c r="I303" s="181">
        <f t="shared" si="42"/>
        <v>0</v>
      </c>
      <c r="J303" s="181">
        <f t="shared" si="49"/>
        <v>0</v>
      </c>
      <c r="K303" s="183">
        <f t="shared" si="50"/>
        <v>0</v>
      </c>
      <c r="M303" s="189"/>
      <c r="N303" s="189"/>
    </row>
    <row r="304" spans="2:14">
      <c r="B304" s="175">
        <f t="shared" si="43"/>
        <v>43</v>
      </c>
      <c r="C304" s="180">
        <v>25</v>
      </c>
      <c r="D304" s="180">
        <f t="shared" si="47"/>
        <v>300</v>
      </c>
      <c r="E304" s="181">
        <f t="shared" si="45"/>
        <v>0</v>
      </c>
      <c r="F304" s="181">
        <f t="shared" si="44"/>
        <v>0</v>
      </c>
      <c r="G304" s="181">
        <f t="shared" si="48"/>
        <v>0</v>
      </c>
      <c r="H304" s="182">
        <f t="shared" si="46"/>
        <v>0</v>
      </c>
      <c r="I304" s="181">
        <f t="shared" si="42"/>
        <v>0</v>
      </c>
      <c r="J304" s="181">
        <f t="shared" si="49"/>
        <v>0</v>
      </c>
      <c r="K304" s="183">
        <f t="shared" si="50"/>
        <v>0</v>
      </c>
      <c r="M304" s="189"/>
      <c r="N304" s="189"/>
    </row>
    <row r="305" spans="2:14">
      <c r="B305" s="175">
        <f t="shared" si="43"/>
        <v>44</v>
      </c>
      <c r="C305" s="180">
        <v>26</v>
      </c>
      <c r="D305" s="180">
        <f t="shared" si="47"/>
        <v>301</v>
      </c>
      <c r="E305" s="181">
        <f t="shared" si="45"/>
        <v>0</v>
      </c>
      <c r="F305" s="181">
        <f t="shared" si="44"/>
        <v>0</v>
      </c>
      <c r="G305" s="181">
        <f t="shared" si="48"/>
        <v>0</v>
      </c>
      <c r="H305" s="182">
        <f t="shared" si="46"/>
        <v>0</v>
      </c>
      <c r="I305" s="181">
        <f t="shared" si="42"/>
        <v>0</v>
      </c>
      <c r="J305" s="181">
        <f t="shared" si="49"/>
        <v>0</v>
      </c>
      <c r="K305" s="183">
        <f t="shared" si="50"/>
        <v>0</v>
      </c>
      <c r="M305" s="189"/>
      <c r="N305" s="189"/>
    </row>
    <row r="306" spans="2:14">
      <c r="B306" s="175">
        <f t="shared" si="43"/>
        <v>44</v>
      </c>
      <c r="C306" s="180">
        <v>26</v>
      </c>
      <c r="D306" s="180">
        <f t="shared" si="47"/>
        <v>302</v>
      </c>
      <c r="E306" s="181">
        <f t="shared" si="45"/>
        <v>0</v>
      </c>
      <c r="F306" s="181">
        <f t="shared" si="44"/>
        <v>0</v>
      </c>
      <c r="G306" s="181">
        <f t="shared" si="48"/>
        <v>0</v>
      </c>
      <c r="H306" s="182">
        <f t="shared" si="46"/>
        <v>0</v>
      </c>
      <c r="I306" s="181">
        <f t="shared" si="42"/>
        <v>0</v>
      </c>
      <c r="J306" s="181">
        <f t="shared" si="49"/>
        <v>0</v>
      </c>
      <c r="K306" s="183">
        <f t="shared" si="50"/>
        <v>0</v>
      </c>
      <c r="M306" s="189"/>
      <c r="N306" s="189"/>
    </row>
    <row r="307" spans="2:14">
      <c r="B307" s="175">
        <f t="shared" si="43"/>
        <v>44</v>
      </c>
      <c r="C307" s="180">
        <v>26</v>
      </c>
      <c r="D307" s="180">
        <f t="shared" si="47"/>
        <v>303</v>
      </c>
      <c r="E307" s="181">
        <f t="shared" si="45"/>
        <v>0</v>
      </c>
      <c r="F307" s="181">
        <f t="shared" si="44"/>
        <v>0</v>
      </c>
      <c r="G307" s="181">
        <f t="shared" si="48"/>
        <v>0</v>
      </c>
      <c r="H307" s="182">
        <f t="shared" si="46"/>
        <v>0</v>
      </c>
      <c r="I307" s="181">
        <f t="shared" si="42"/>
        <v>0</v>
      </c>
      <c r="J307" s="181">
        <f t="shared" si="49"/>
        <v>0</v>
      </c>
      <c r="K307" s="183">
        <f t="shared" si="50"/>
        <v>0</v>
      </c>
      <c r="M307" s="189"/>
      <c r="N307" s="189"/>
    </row>
    <row r="308" spans="2:14">
      <c r="B308" s="175">
        <f t="shared" si="43"/>
        <v>44</v>
      </c>
      <c r="C308" s="180">
        <v>26</v>
      </c>
      <c r="D308" s="180">
        <f t="shared" si="47"/>
        <v>304</v>
      </c>
      <c r="E308" s="181">
        <f t="shared" si="45"/>
        <v>0</v>
      </c>
      <c r="F308" s="181">
        <f t="shared" si="44"/>
        <v>0</v>
      </c>
      <c r="G308" s="181">
        <f t="shared" si="48"/>
        <v>0</v>
      </c>
      <c r="H308" s="182">
        <f t="shared" si="46"/>
        <v>0</v>
      </c>
      <c r="I308" s="181">
        <f t="shared" si="42"/>
        <v>0</v>
      </c>
      <c r="J308" s="181">
        <f t="shared" si="49"/>
        <v>0</v>
      </c>
      <c r="K308" s="183">
        <f t="shared" si="50"/>
        <v>0</v>
      </c>
      <c r="M308" s="189"/>
      <c r="N308" s="189"/>
    </row>
    <row r="309" spans="2:14">
      <c r="B309" s="175">
        <f t="shared" si="43"/>
        <v>44</v>
      </c>
      <c r="C309" s="180">
        <v>26</v>
      </c>
      <c r="D309" s="180">
        <f t="shared" si="47"/>
        <v>305</v>
      </c>
      <c r="E309" s="181">
        <f t="shared" si="45"/>
        <v>0</v>
      </c>
      <c r="F309" s="181">
        <f t="shared" si="44"/>
        <v>0</v>
      </c>
      <c r="G309" s="181">
        <f t="shared" si="48"/>
        <v>0</v>
      </c>
      <c r="H309" s="182">
        <f t="shared" si="46"/>
        <v>0</v>
      </c>
      <c r="I309" s="181">
        <f t="shared" si="42"/>
        <v>0</v>
      </c>
      <c r="J309" s="181">
        <f t="shared" si="49"/>
        <v>0</v>
      </c>
      <c r="K309" s="183">
        <f t="shared" si="50"/>
        <v>0</v>
      </c>
      <c r="M309" s="189"/>
      <c r="N309" s="189"/>
    </row>
    <row r="310" spans="2:14">
      <c r="B310" s="175">
        <f t="shared" si="43"/>
        <v>44</v>
      </c>
      <c r="C310" s="180">
        <v>26</v>
      </c>
      <c r="D310" s="180">
        <f t="shared" si="47"/>
        <v>306</v>
      </c>
      <c r="E310" s="181">
        <f t="shared" si="45"/>
        <v>0</v>
      </c>
      <c r="F310" s="181">
        <f t="shared" si="44"/>
        <v>0</v>
      </c>
      <c r="G310" s="181">
        <f t="shared" si="48"/>
        <v>0</v>
      </c>
      <c r="H310" s="182">
        <f t="shared" si="46"/>
        <v>0</v>
      </c>
      <c r="I310" s="181">
        <f t="shared" si="42"/>
        <v>0</v>
      </c>
      <c r="J310" s="181">
        <f t="shared" si="49"/>
        <v>0</v>
      </c>
      <c r="K310" s="183">
        <f t="shared" si="50"/>
        <v>0</v>
      </c>
      <c r="M310" s="189"/>
      <c r="N310" s="189"/>
    </row>
    <row r="311" spans="2:14">
      <c r="B311" s="175">
        <f t="shared" si="43"/>
        <v>44</v>
      </c>
      <c r="C311" s="180">
        <v>26</v>
      </c>
      <c r="D311" s="180">
        <f t="shared" si="47"/>
        <v>307</v>
      </c>
      <c r="E311" s="181">
        <f t="shared" si="45"/>
        <v>0</v>
      </c>
      <c r="F311" s="181">
        <f t="shared" si="44"/>
        <v>0</v>
      </c>
      <c r="G311" s="181">
        <f t="shared" si="48"/>
        <v>0</v>
      </c>
      <c r="H311" s="182">
        <f t="shared" si="46"/>
        <v>0</v>
      </c>
      <c r="I311" s="181">
        <f t="shared" si="42"/>
        <v>0</v>
      </c>
      <c r="J311" s="181">
        <f t="shared" si="49"/>
        <v>0</v>
      </c>
      <c r="K311" s="183">
        <f t="shared" si="50"/>
        <v>0</v>
      </c>
      <c r="M311" s="189"/>
      <c r="N311" s="189"/>
    </row>
    <row r="312" spans="2:14">
      <c r="B312" s="175">
        <f t="shared" si="43"/>
        <v>44</v>
      </c>
      <c r="C312" s="180">
        <v>26</v>
      </c>
      <c r="D312" s="180">
        <f t="shared" si="47"/>
        <v>308</v>
      </c>
      <c r="E312" s="181">
        <f t="shared" si="45"/>
        <v>0</v>
      </c>
      <c r="F312" s="181">
        <f t="shared" si="44"/>
        <v>0</v>
      </c>
      <c r="G312" s="181">
        <f t="shared" si="48"/>
        <v>0</v>
      </c>
      <c r="H312" s="182">
        <f t="shared" si="46"/>
        <v>0</v>
      </c>
      <c r="I312" s="181">
        <f t="shared" si="42"/>
        <v>0</v>
      </c>
      <c r="J312" s="181">
        <f t="shared" si="49"/>
        <v>0</v>
      </c>
      <c r="K312" s="183">
        <f t="shared" si="50"/>
        <v>0</v>
      </c>
      <c r="M312" s="189"/>
      <c r="N312" s="189"/>
    </row>
    <row r="313" spans="2:14">
      <c r="B313" s="175">
        <f t="shared" si="43"/>
        <v>44</v>
      </c>
      <c r="C313" s="180">
        <v>26</v>
      </c>
      <c r="D313" s="180">
        <f t="shared" si="47"/>
        <v>309</v>
      </c>
      <c r="E313" s="181">
        <f t="shared" si="45"/>
        <v>0</v>
      </c>
      <c r="F313" s="181">
        <f t="shared" si="44"/>
        <v>0</v>
      </c>
      <c r="G313" s="181">
        <f t="shared" si="48"/>
        <v>0</v>
      </c>
      <c r="H313" s="182">
        <f t="shared" si="46"/>
        <v>0</v>
      </c>
      <c r="I313" s="181">
        <f t="shared" si="42"/>
        <v>0</v>
      </c>
      <c r="J313" s="181">
        <f t="shared" si="49"/>
        <v>0</v>
      </c>
      <c r="K313" s="183">
        <f t="shared" si="50"/>
        <v>0</v>
      </c>
      <c r="M313" s="189"/>
      <c r="N313" s="189"/>
    </row>
    <row r="314" spans="2:14">
      <c r="B314" s="175">
        <f t="shared" si="43"/>
        <v>44</v>
      </c>
      <c r="C314" s="180">
        <v>26</v>
      </c>
      <c r="D314" s="180">
        <f t="shared" si="47"/>
        <v>310</v>
      </c>
      <c r="E314" s="181">
        <f t="shared" si="45"/>
        <v>0</v>
      </c>
      <c r="F314" s="181">
        <f t="shared" si="44"/>
        <v>0</v>
      </c>
      <c r="G314" s="181">
        <f t="shared" si="48"/>
        <v>0</v>
      </c>
      <c r="H314" s="182">
        <f t="shared" si="46"/>
        <v>0</v>
      </c>
      <c r="I314" s="181">
        <f t="shared" si="42"/>
        <v>0</v>
      </c>
      <c r="J314" s="181">
        <f t="shared" si="49"/>
        <v>0</v>
      </c>
      <c r="K314" s="183">
        <f t="shared" si="50"/>
        <v>0</v>
      </c>
      <c r="M314" s="189"/>
      <c r="N314" s="189"/>
    </row>
    <row r="315" spans="2:14">
      <c r="B315" s="175">
        <f t="shared" si="43"/>
        <v>44</v>
      </c>
      <c r="C315" s="180">
        <v>26</v>
      </c>
      <c r="D315" s="180">
        <f t="shared" si="47"/>
        <v>311</v>
      </c>
      <c r="E315" s="181">
        <f t="shared" si="45"/>
        <v>0</v>
      </c>
      <c r="F315" s="181">
        <f t="shared" si="44"/>
        <v>0</v>
      </c>
      <c r="G315" s="181">
        <f t="shared" si="48"/>
        <v>0</v>
      </c>
      <c r="H315" s="182">
        <f t="shared" si="46"/>
        <v>0</v>
      </c>
      <c r="I315" s="181">
        <f t="shared" si="42"/>
        <v>0</v>
      </c>
      <c r="J315" s="181">
        <f t="shared" si="49"/>
        <v>0</v>
      </c>
      <c r="K315" s="183">
        <f t="shared" si="50"/>
        <v>0</v>
      </c>
      <c r="M315" s="189"/>
      <c r="N315" s="189"/>
    </row>
    <row r="316" spans="2:14">
      <c r="B316" s="175">
        <f t="shared" si="43"/>
        <v>44</v>
      </c>
      <c r="C316" s="180">
        <v>26</v>
      </c>
      <c r="D316" s="180">
        <f t="shared" si="47"/>
        <v>312</v>
      </c>
      <c r="E316" s="181">
        <f t="shared" si="45"/>
        <v>0</v>
      </c>
      <c r="F316" s="181">
        <f t="shared" si="44"/>
        <v>0</v>
      </c>
      <c r="G316" s="181">
        <f t="shared" si="48"/>
        <v>0</v>
      </c>
      <c r="H316" s="182">
        <f t="shared" si="46"/>
        <v>0</v>
      </c>
      <c r="I316" s="181">
        <f t="shared" si="42"/>
        <v>0</v>
      </c>
      <c r="J316" s="181">
        <f t="shared" si="49"/>
        <v>0</v>
      </c>
      <c r="K316" s="183">
        <f t="shared" si="50"/>
        <v>0</v>
      </c>
      <c r="M316" s="189"/>
      <c r="N316" s="189"/>
    </row>
    <row r="317" spans="2:14">
      <c r="B317" s="175">
        <f t="shared" si="43"/>
        <v>45</v>
      </c>
      <c r="C317" s="180">
        <v>27</v>
      </c>
      <c r="D317" s="180">
        <f t="shared" si="47"/>
        <v>313</v>
      </c>
      <c r="E317" s="181">
        <f t="shared" si="45"/>
        <v>0</v>
      </c>
      <c r="F317" s="181">
        <f t="shared" si="44"/>
        <v>0</v>
      </c>
      <c r="G317" s="181">
        <f t="shared" si="48"/>
        <v>0</v>
      </c>
      <c r="H317" s="182">
        <f t="shared" si="46"/>
        <v>0</v>
      </c>
      <c r="I317" s="181">
        <f t="shared" si="42"/>
        <v>0</v>
      </c>
      <c r="J317" s="181">
        <f t="shared" si="49"/>
        <v>0</v>
      </c>
      <c r="K317" s="183">
        <f t="shared" si="50"/>
        <v>0</v>
      </c>
      <c r="M317" s="189"/>
      <c r="N317" s="189"/>
    </row>
    <row r="318" spans="2:14">
      <c r="B318" s="175">
        <f t="shared" si="43"/>
        <v>45</v>
      </c>
      <c r="C318" s="180">
        <v>27</v>
      </c>
      <c r="D318" s="180">
        <f t="shared" si="47"/>
        <v>314</v>
      </c>
      <c r="E318" s="181">
        <f t="shared" si="45"/>
        <v>0</v>
      </c>
      <c r="F318" s="181">
        <f t="shared" si="44"/>
        <v>0</v>
      </c>
      <c r="G318" s="181">
        <f t="shared" si="48"/>
        <v>0</v>
      </c>
      <c r="H318" s="182">
        <f t="shared" si="46"/>
        <v>0</v>
      </c>
      <c r="I318" s="181">
        <f t="shared" si="42"/>
        <v>0</v>
      </c>
      <c r="J318" s="181">
        <f t="shared" si="49"/>
        <v>0</v>
      </c>
      <c r="K318" s="183">
        <f t="shared" si="50"/>
        <v>0</v>
      </c>
      <c r="M318" s="189"/>
      <c r="N318" s="189"/>
    </row>
    <row r="319" spans="2:14">
      <c r="B319" s="175">
        <f t="shared" si="43"/>
        <v>45</v>
      </c>
      <c r="C319" s="180">
        <v>27</v>
      </c>
      <c r="D319" s="180">
        <f t="shared" si="47"/>
        <v>315</v>
      </c>
      <c r="E319" s="181">
        <f t="shared" si="45"/>
        <v>0</v>
      </c>
      <c r="F319" s="181">
        <f t="shared" si="44"/>
        <v>0</v>
      </c>
      <c r="G319" s="181">
        <f t="shared" si="48"/>
        <v>0</v>
      </c>
      <c r="H319" s="182">
        <f t="shared" si="46"/>
        <v>0</v>
      </c>
      <c r="I319" s="181">
        <f t="shared" si="42"/>
        <v>0</v>
      </c>
      <c r="J319" s="181">
        <f t="shared" si="49"/>
        <v>0</v>
      </c>
      <c r="K319" s="183">
        <f t="shared" si="50"/>
        <v>0</v>
      </c>
      <c r="M319" s="189"/>
      <c r="N319" s="189"/>
    </row>
    <row r="320" spans="2:14">
      <c r="B320" s="175">
        <f t="shared" si="43"/>
        <v>45</v>
      </c>
      <c r="C320" s="180">
        <v>27</v>
      </c>
      <c r="D320" s="180">
        <f t="shared" si="47"/>
        <v>316</v>
      </c>
      <c r="E320" s="181">
        <f t="shared" si="45"/>
        <v>0</v>
      </c>
      <c r="F320" s="181">
        <f t="shared" si="44"/>
        <v>0</v>
      </c>
      <c r="G320" s="181">
        <f t="shared" si="48"/>
        <v>0</v>
      </c>
      <c r="H320" s="182">
        <f t="shared" si="46"/>
        <v>0</v>
      </c>
      <c r="I320" s="181">
        <f t="shared" si="42"/>
        <v>0</v>
      </c>
      <c r="J320" s="181">
        <f t="shared" si="49"/>
        <v>0</v>
      </c>
      <c r="K320" s="183">
        <f t="shared" si="50"/>
        <v>0</v>
      </c>
      <c r="M320" s="189"/>
      <c r="N320" s="189"/>
    </row>
    <row r="321" spans="2:14">
      <c r="B321" s="175">
        <f t="shared" si="43"/>
        <v>45</v>
      </c>
      <c r="C321" s="180">
        <v>27</v>
      </c>
      <c r="D321" s="180">
        <f t="shared" si="47"/>
        <v>317</v>
      </c>
      <c r="E321" s="181">
        <f t="shared" si="45"/>
        <v>0</v>
      </c>
      <c r="F321" s="181">
        <f t="shared" si="44"/>
        <v>0</v>
      </c>
      <c r="G321" s="181">
        <f t="shared" si="48"/>
        <v>0</v>
      </c>
      <c r="H321" s="182">
        <f t="shared" si="46"/>
        <v>0</v>
      </c>
      <c r="I321" s="181">
        <f t="shared" si="42"/>
        <v>0</v>
      </c>
      <c r="J321" s="181">
        <f t="shared" si="49"/>
        <v>0</v>
      </c>
      <c r="K321" s="183">
        <f t="shared" si="50"/>
        <v>0</v>
      </c>
      <c r="M321" s="189"/>
      <c r="N321" s="189"/>
    </row>
    <row r="322" spans="2:14">
      <c r="B322" s="175">
        <f t="shared" si="43"/>
        <v>45</v>
      </c>
      <c r="C322" s="180">
        <v>27</v>
      </c>
      <c r="D322" s="180">
        <f t="shared" si="47"/>
        <v>318</v>
      </c>
      <c r="E322" s="181">
        <f t="shared" si="45"/>
        <v>0</v>
      </c>
      <c r="F322" s="181">
        <f t="shared" si="44"/>
        <v>0</v>
      </c>
      <c r="G322" s="181">
        <f t="shared" si="48"/>
        <v>0</v>
      </c>
      <c r="H322" s="182">
        <f t="shared" si="46"/>
        <v>0</v>
      </c>
      <c r="I322" s="181">
        <f t="shared" si="42"/>
        <v>0</v>
      </c>
      <c r="J322" s="181">
        <f t="shared" si="49"/>
        <v>0</v>
      </c>
      <c r="K322" s="183">
        <f t="shared" si="50"/>
        <v>0</v>
      </c>
      <c r="M322" s="189"/>
      <c r="N322" s="189"/>
    </row>
    <row r="323" spans="2:14">
      <c r="B323" s="175">
        <f t="shared" si="43"/>
        <v>45</v>
      </c>
      <c r="C323" s="180">
        <v>27</v>
      </c>
      <c r="D323" s="180">
        <f t="shared" si="47"/>
        <v>319</v>
      </c>
      <c r="E323" s="181">
        <f t="shared" si="45"/>
        <v>0</v>
      </c>
      <c r="F323" s="181">
        <f t="shared" si="44"/>
        <v>0</v>
      </c>
      <c r="G323" s="181">
        <f t="shared" si="48"/>
        <v>0</v>
      </c>
      <c r="H323" s="182">
        <f t="shared" si="46"/>
        <v>0</v>
      </c>
      <c r="I323" s="181">
        <f t="shared" si="42"/>
        <v>0</v>
      </c>
      <c r="J323" s="181">
        <f t="shared" si="49"/>
        <v>0</v>
      </c>
      <c r="K323" s="183">
        <f t="shared" si="50"/>
        <v>0</v>
      </c>
      <c r="M323" s="189"/>
      <c r="N323" s="189"/>
    </row>
    <row r="324" spans="2:14">
      <c r="B324" s="175">
        <f t="shared" si="43"/>
        <v>45</v>
      </c>
      <c r="C324" s="180">
        <v>27</v>
      </c>
      <c r="D324" s="180">
        <f t="shared" si="47"/>
        <v>320</v>
      </c>
      <c r="E324" s="181">
        <f t="shared" si="45"/>
        <v>0</v>
      </c>
      <c r="F324" s="181">
        <f t="shared" si="44"/>
        <v>0</v>
      </c>
      <c r="G324" s="181">
        <f t="shared" si="48"/>
        <v>0</v>
      </c>
      <c r="H324" s="182">
        <f t="shared" si="46"/>
        <v>0</v>
      </c>
      <c r="I324" s="181">
        <f t="shared" si="42"/>
        <v>0</v>
      </c>
      <c r="J324" s="181">
        <f t="shared" si="49"/>
        <v>0</v>
      </c>
      <c r="K324" s="183">
        <f t="shared" si="50"/>
        <v>0</v>
      </c>
      <c r="M324" s="189"/>
      <c r="N324" s="189"/>
    </row>
    <row r="325" spans="2:14">
      <c r="B325" s="175">
        <f t="shared" si="43"/>
        <v>45</v>
      </c>
      <c r="C325" s="180">
        <v>27</v>
      </c>
      <c r="D325" s="180">
        <f t="shared" si="47"/>
        <v>321</v>
      </c>
      <c r="E325" s="181">
        <f t="shared" si="45"/>
        <v>0</v>
      </c>
      <c r="F325" s="181">
        <f t="shared" si="44"/>
        <v>0</v>
      </c>
      <c r="G325" s="181">
        <f t="shared" si="48"/>
        <v>0</v>
      </c>
      <c r="H325" s="182">
        <f t="shared" si="46"/>
        <v>0</v>
      </c>
      <c r="I325" s="181">
        <f t="shared" ref="I325:I388" si="51">IF(E325=G325,0,IF(G325&gt;0,G325*H325/12,0))</f>
        <v>0</v>
      </c>
      <c r="J325" s="181">
        <f t="shared" si="49"/>
        <v>0</v>
      </c>
      <c r="K325" s="183">
        <f t="shared" si="50"/>
        <v>0</v>
      </c>
      <c r="M325" s="189"/>
      <c r="N325" s="189"/>
    </row>
    <row r="326" spans="2:14">
      <c r="B326" s="175">
        <f t="shared" ref="B326:B389" si="52">$N$9+C326</f>
        <v>45</v>
      </c>
      <c r="C326" s="180">
        <v>27</v>
      </c>
      <c r="D326" s="180">
        <f t="shared" si="47"/>
        <v>322</v>
      </c>
      <c r="E326" s="181">
        <f t="shared" si="45"/>
        <v>0</v>
      </c>
      <c r="F326" s="181">
        <f t="shared" ref="F326:F389" si="53">IF(E326=G326,0,
IF((G326-E326)&gt;F325,IF(G326&gt;F325,F325,G326),G326-E326))</f>
        <v>0</v>
      </c>
      <c r="G326" s="181">
        <f t="shared" si="48"/>
        <v>0</v>
      </c>
      <c r="H326" s="182">
        <f t="shared" si="46"/>
        <v>0</v>
      </c>
      <c r="I326" s="181">
        <f t="shared" si="51"/>
        <v>0</v>
      </c>
      <c r="J326" s="181">
        <f t="shared" si="49"/>
        <v>0</v>
      </c>
      <c r="K326" s="183">
        <f t="shared" si="50"/>
        <v>0</v>
      </c>
      <c r="M326" s="189"/>
      <c r="N326" s="189"/>
    </row>
    <row r="327" spans="2:14">
      <c r="B327" s="175">
        <f t="shared" si="52"/>
        <v>45</v>
      </c>
      <c r="C327" s="180">
        <v>27</v>
      </c>
      <c r="D327" s="180">
        <f t="shared" si="47"/>
        <v>323</v>
      </c>
      <c r="E327" s="181">
        <f t="shared" ref="E327:E390" si="54">IF(G327&gt;E326,E326,G327)</f>
        <v>0</v>
      </c>
      <c r="F327" s="181">
        <f t="shared" si="53"/>
        <v>0</v>
      </c>
      <c r="G327" s="181">
        <f t="shared" si="48"/>
        <v>0</v>
      </c>
      <c r="H327" s="182">
        <f t="shared" ref="H327:H390" si="55">H326</f>
        <v>0</v>
      </c>
      <c r="I327" s="181">
        <f t="shared" si="51"/>
        <v>0</v>
      </c>
      <c r="J327" s="181">
        <f t="shared" si="49"/>
        <v>0</v>
      </c>
      <c r="K327" s="183">
        <f t="shared" si="50"/>
        <v>0</v>
      </c>
      <c r="M327" s="189"/>
      <c r="N327" s="189"/>
    </row>
    <row r="328" spans="2:14">
      <c r="B328" s="175">
        <f t="shared" si="52"/>
        <v>45</v>
      </c>
      <c r="C328" s="180">
        <v>27</v>
      </c>
      <c r="D328" s="180">
        <f t="shared" si="47"/>
        <v>324</v>
      </c>
      <c r="E328" s="181">
        <f t="shared" si="54"/>
        <v>0</v>
      </c>
      <c r="F328" s="181">
        <f t="shared" si="53"/>
        <v>0</v>
      </c>
      <c r="G328" s="181">
        <f t="shared" si="48"/>
        <v>0</v>
      </c>
      <c r="H328" s="182">
        <f t="shared" si="55"/>
        <v>0</v>
      </c>
      <c r="I328" s="181">
        <f t="shared" si="51"/>
        <v>0</v>
      </c>
      <c r="J328" s="181">
        <f t="shared" si="49"/>
        <v>0</v>
      </c>
      <c r="K328" s="183">
        <f t="shared" si="50"/>
        <v>0</v>
      </c>
      <c r="M328" s="189"/>
      <c r="N328" s="189"/>
    </row>
    <row r="329" spans="2:14">
      <c r="B329" s="175">
        <f t="shared" si="52"/>
        <v>46</v>
      </c>
      <c r="C329" s="180">
        <v>28</v>
      </c>
      <c r="D329" s="180">
        <f t="shared" si="47"/>
        <v>325</v>
      </c>
      <c r="E329" s="181">
        <f t="shared" si="54"/>
        <v>0</v>
      </c>
      <c r="F329" s="181">
        <f t="shared" si="53"/>
        <v>0</v>
      </c>
      <c r="G329" s="181">
        <f t="shared" si="48"/>
        <v>0</v>
      </c>
      <c r="H329" s="182">
        <f t="shared" si="55"/>
        <v>0</v>
      </c>
      <c r="I329" s="181">
        <f t="shared" si="51"/>
        <v>0</v>
      </c>
      <c r="J329" s="181">
        <f t="shared" si="49"/>
        <v>0</v>
      </c>
      <c r="K329" s="183">
        <f t="shared" si="50"/>
        <v>0</v>
      </c>
      <c r="M329" s="189"/>
      <c r="N329" s="189"/>
    </row>
    <row r="330" spans="2:14">
      <c r="B330" s="175">
        <f t="shared" si="52"/>
        <v>46</v>
      </c>
      <c r="C330" s="180">
        <v>28</v>
      </c>
      <c r="D330" s="180">
        <f t="shared" si="47"/>
        <v>326</v>
      </c>
      <c r="E330" s="181">
        <f t="shared" si="54"/>
        <v>0</v>
      </c>
      <c r="F330" s="181">
        <f t="shared" si="53"/>
        <v>0</v>
      </c>
      <c r="G330" s="181">
        <f t="shared" si="48"/>
        <v>0</v>
      </c>
      <c r="H330" s="182">
        <f t="shared" si="55"/>
        <v>0</v>
      </c>
      <c r="I330" s="181">
        <f t="shared" si="51"/>
        <v>0</v>
      </c>
      <c r="J330" s="181">
        <f t="shared" si="49"/>
        <v>0</v>
      </c>
      <c r="K330" s="183">
        <f t="shared" si="50"/>
        <v>0</v>
      </c>
      <c r="M330" s="189"/>
      <c r="N330" s="189"/>
    </row>
    <row r="331" spans="2:14">
      <c r="B331" s="175">
        <f t="shared" si="52"/>
        <v>46</v>
      </c>
      <c r="C331" s="180">
        <v>28</v>
      </c>
      <c r="D331" s="180">
        <f t="shared" si="47"/>
        <v>327</v>
      </c>
      <c r="E331" s="181">
        <f t="shared" si="54"/>
        <v>0</v>
      </c>
      <c r="F331" s="181">
        <f t="shared" si="53"/>
        <v>0</v>
      </c>
      <c r="G331" s="181">
        <f t="shared" si="48"/>
        <v>0</v>
      </c>
      <c r="H331" s="182">
        <f t="shared" si="55"/>
        <v>0</v>
      </c>
      <c r="I331" s="181">
        <f t="shared" si="51"/>
        <v>0</v>
      </c>
      <c r="J331" s="181">
        <f t="shared" si="49"/>
        <v>0</v>
      </c>
      <c r="K331" s="183">
        <f t="shared" si="50"/>
        <v>0</v>
      </c>
      <c r="M331" s="189"/>
      <c r="N331" s="189"/>
    </row>
    <row r="332" spans="2:14">
      <c r="B332" s="175">
        <f t="shared" si="52"/>
        <v>46</v>
      </c>
      <c r="C332" s="180">
        <v>28</v>
      </c>
      <c r="D332" s="180">
        <f t="shared" si="47"/>
        <v>328</v>
      </c>
      <c r="E332" s="181">
        <f t="shared" si="54"/>
        <v>0</v>
      </c>
      <c r="F332" s="181">
        <f t="shared" si="53"/>
        <v>0</v>
      </c>
      <c r="G332" s="181">
        <f t="shared" si="48"/>
        <v>0</v>
      </c>
      <c r="H332" s="182">
        <f t="shared" si="55"/>
        <v>0</v>
      </c>
      <c r="I332" s="181">
        <f t="shared" si="51"/>
        <v>0</v>
      </c>
      <c r="J332" s="181">
        <f t="shared" si="49"/>
        <v>0</v>
      </c>
      <c r="K332" s="183">
        <f t="shared" si="50"/>
        <v>0</v>
      </c>
      <c r="M332" s="189"/>
      <c r="N332" s="189"/>
    </row>
    <row r="333" spans="2:14">
      <c r="B333" s="175">
        <f t="shared" si="52"/>
        <v>46</v>
      </c>
      <c r="C333" s="180">
        <v>28</v>
      </c>
      <c r="D333" s="180">
        <f t="shared" si="47"/>
        <v>329</v>
      </c>
      <c r="E333" s="181">
        <f t="shared" si="54"/>
        <v>0</v>
      </c>
      <c r="F333" s="181">
        <f t="shared" si="53"/>
        <v>0</v>
      </c>
      <c r="G333" s="181">
        <f t="shared" si="48"/>
        <v>0</v>
      </c>
      <c r="H333" s="182">
        <f t="shared" si="55"/>
        <v>0</v>
      </c>
      <c r="I333" s="181">
        <f t="shared" si="51"/>
        <v>0</v>
      </c>
      <c r="J333" s="181">
        <f t="shared" si="49"/>
        <v>0</v>
      </c>
      <c r="K333" s="183">
        <f t="shared" si="50"/>
        <v>0</v>
      </c>
      <c r="M333" s="189"/>
      <c r="N333" s="189"/>
    </row>
    <row r="334" spans="2:14">
      <c r="B334" s="175">
        <f t="shared" si="52"/>
        <v>46</v>
      </c>
      <c r="C334" s="180">
        <v>28</v>
      </c>
      <c r="D334" s="180">
        <f t="shared" si="47"/>
        <v>330</v>
      </c>
      <c r="E334" s="181">
        <f t="shared" si="54"/>
        <v>0</v>
      </c>
      <c r="F334" s="181">
        <f t="shared" si="53"/>
        <v>0</v>
      </c>
      <c r="G334" s="181">
        <f t="shared" si="48"/>
        <v>0</v>
      </c>
      <c r="H334" s="182">
        <f t="shared" si="55"/>
        <v>0</v>
      </c>
      <c r="I334" s="181">
        <f t="shared" si="51"/>
        <v>0</v>
      </c>
      <c r="J334" s="181">
        <f t="shared" si="49"/>
        <v>0</v>
      </c>
      <c r="K334" s="183">
        <f t="shared" si="50"/>
        <v>0</v>
      </c>
      <c r="M334" s="189"/>
      <c r="N334" s="189"/>
    </row>
    <row r="335" spans="2:14">
      <c r="B335" s="175">
        <f t="shared" si="52"/>
        <v>46</v>
      </c>
      <c r="C335" s="180">
        <v>28</v>
      </c>
      <c r="D335" s="180">
        <f t="shared" si="47"/>
        <v>331</v>
      </c>
      <c r="E335" s="181">
        <f t="shared" si="54"/>
        <v>0</v>
      </c>
      <c r="F335" s="181">
        <f t="shared" si="53"/>
        <v>0</v>
      </c>
      <c r="G335" s="181">
        <f t="shared" si="48"/>
        <v>0</v>
      </c>
      <c r="H335" s="182">
        <f t="shared" si="55"/>
        <v>0</v>
      </c>
      <c r="I335" s="181">
        <f t="shared" si="51"/>
        <v>0</v>
      </c>
      <c r="J335" s="181">
        <f t="shared" si="49"/>
        <v>0</v>
      </c>
      <c r="K335" s="183">
        <f t="shared" si="50"/>
        <v>0</v>
      </c>
      <c r="M335" s="189"/>
      <c r="N335" s="189"/>
    </row>
    <row r="336" spans="2:14">
      <c r="B336" s="175">
        <f t="shared" si="52"/>
        <v>46</v>
      </c>
      <c r="C336" s="180">
        <v>28</v>
      </c>
      <c r="D336" s="180">
        <f t="shared" si="47"/>
        <v>332</v>
      </c>
      <c r="E336" s="181">
        <f t="shared" si="54"/>
        <v>0</v>
      </c>
      <c r="F336" s="181">
        <f t="shared" si="53"/>
        <v>0</v>
      </c>
      <c r="G336" s="181">
        <f t="shared" si="48"/>
        <v>0</v>
      </c>
      <c r="H336" s="182">
        <f t="shared" si="55"/>
        <v>0</v>
      </c>
      <c r="I336" s="181">
        <f t="shared" si="51"/>
        <v>0</v>
      </c>
      <c r="J336" s="181">
        <f t="shared" si="49"/>
        <v>0</v>
      </c>
      <c r="K336" s="183">
        <f t="shared" si="50"/>
        <v>0</v>
      </c>
      <c r="M336" s="189"/>
      <c r="N336" s="189"/>
    </row>
    <row r="337" spans="2:14">
      <c r="B337" s="175">
        <f t="shared" si="52"/>
        <v>46</v>
      </c>
      <c r="C337" s="180">
        <v>28</v>
      </c>
      <c r="D337" s="180">
        <f t="shared" si="47"/>
        <v>333</v>
      </c>
      <c r="E337" s="181">
        <f t="shared" si="54"/>
        <v>0</v>
      </c>
      <c r="F337" s="181">
        <f t="shared" si="53"/>
        <v>0</v>
      </c>
      <c r="G337" s="181">
        <f t="shared" si="48"/>
        <v>0</v>
      </c>
      <c r="H337" s="182">
        <f t="shared" si="55"/>
        <v>0</v>
      </c>
      <c r="I337" s="181">
        <f t="shared" si="51"/>
        <v>0</v>
      </c>
      <c r="J337" s="181">
        <f t="shared" si="49"/>
        <v>0</v>
      </c>
      <c r="K337" s="183">
        <f t="shared" si="50"/>
        <v>0</v>
      </c>
      <c r="M337" s="189"/>
      <c r="N337" s="189"/>
    </row>
    <row r="338" spans="2:14">
      <c r="B338" s="175">
        <f t="shared" si="52"/>
        <v>46</v>
      </c>
      <c r="C338" s="180">
        <v>28</v>
      </c>
      <c r="D338" s="180">
        <f t="shared" si="47"/>
        <v>334</v>
      </c>
      <c r="E338" s="181">
        <f t="shared" si="54"/>
        <v>0</v>
      </c>
      <c r="F338" s="181">
        <f t="shared" si="53"/>
        <v>0</v>
      </c>
      <c r="G338" s="181">
        <f t="shared" si="48"/>
        <v>0</v>
      </c>
      <c r="H338" s="182">
        <f t="shared" si="55"/>
        <v>0</v>
      </c>
      <c r="I338" s="181">
        <f t="shared" si="51"/>
        <v>0</v>
      </c>
      <c r="J338" s="181">
        <f t="shared" si="49"/>
        <v>0</v>
      </c>
      <c r="K338" s="183">
        <f t="shared" si="50"/>
        <v>0</v>
      </c>
      <c r="M338" s="189"/>
      <c r="N338" s="189"/>
    </row>
    <row r="339" spans="2:14">
      <c r="B339" s="175">
        <f t="shared" si="52"/>
        <v>46</v>
      </c>
      <c r="C339" s="180">
        <v>28</v>
      </c>
      <c r="D339" s="180">
        <f t="shared" si="47"/>
        <v>335</v>
      </c>
      <c r="E339" s="181">
        <f t="shared" si="54"/>
        <v>0</v>
      </c>
      <c r="F339" s="181">
        <f t="shared" si="53"/>
        <v>0</v>
      </c>
      <c r="G339" s="181">
        <f t="shared" si="48"/>
        <v>0</v>
      </c>
      <c r="H339" s="182">
        <f t="shared" si="55"/>
        <v>0</v>
      </c>
      <c r="I339" s="181">
        <f t="shared" si="51"/>
        <v>0</v>
      </c>
      <c r="J339" s="181">
        <f t="shared" si="49"/>
        <v>0</v>
      </c>
      <c r="K339" s="183">
        <f t="shared" si="50"/>
        <v>0</v>
      </c>
      <c r="M339" s="189"/>
      <c r="N339" s="189"/>
    </row>
    <row r="340" spans="2:14">
      <c r="B340" s="175">
        <f t="shared" si="52"/>
        <v>46</v>
      </c>
      <c r="C340" s="180">
        <v>28</v>
      </c>
      <c r="D340" s="180">
        <f t="shared" si="47"/>
        <v>336</v>
      </c>
      <c r="E340" s="181">
        <f t="shared" si="54"/>
        <v>0</v>
      </c>
      <c r="F340" s="181">
        <f t="shared" si="53"/>
        <v>0</v>
      </c>
      <c r="G340" s="181">
        <f t="shared" si="48"/>
        <v>0</v>
      </c>
      <c r="H340" s="182">
        <f t="shared" si="55"/>
        <v>0</v>
      </c>
      <c r="I340" s="181">
        <f t="shared" si="51"/>
        <v>0</v>
      </c>
      <c r="J340" s="181">
        <f t="shared" si="49"/>
        <v>0</v>
      </c>
      <c r="K340" s="183">
        <f t="shared" si="50"/>
        <v>0</v>
      </c>
      <c r="M340" s="189"/>
      <c r="N340" s="189"/>
    </row>
    <row r="341" spans="2:14">
      <c r="B341" s="175">
        <f t="shared" si="52"/>
        <v>47</v>
      </c>
      <c r="C341" s="180">
        <v>29</v>
      </c>
      <c r="D341" s="180">
        <f t="shared" si="47"/>
        <v>337</v>
      </c>
      <c r="E341" s="181">
        <f t="shared" si="54"/>
        <v>0</v>
      </c>
      <c r="F341" s="181">
        <f t="shared" si="53"/>
        <v>0</v>
      </c>
      <c r="G341" s="181">
        <f t="shared" si="48"/>
        <v>0</v>
      </c>
      <c r="H341" s="182">
        <f t="shared" si="55"/>
        <v>0</v>
      </c>
      <c r="I341" s="181">
        <f t="shared" si="51"/>
        <v>0</v>
      </c>
      <c r="J341" s="181">
        <f t="shared" si="49"/>
        <v>0</v>
      </c>
      <c r="K341" s="183">
        <f t="shared" si="50"/>
        <v>0</v>
      </c>
      <c r="M341" s="189"/>
      <c r="N341" s="189"/>
    </row>
    <row r="342" spans="2:14">
      <c r="B342" s="175">
        <f t="shared" si="52"/>
        <v>47</v>
      </c>
      <c r="C342" s="180">
        <v>29</v>
      </c>
      <c r="D342" s="180">
        <f t="shared" si="47"/>
        <v>338</v>
      </c>
      <c r="E342" s="181">
        <f t="shared" si="54"/>
        <v>0</v>
      </c>
      <c r="F342" s="181">
        <f t="shared" si="53"/>
        <v>0</v>
      </c>
      <c r="G342" s="181">
        <f t="shared" si="48"/>
        <v>0</v>
      </c>
      <c r="H342" s="182">
        <f t="shared" si="55"/>
        <v>0</v>
      </c>
      <c r="I342" s="181">
        <f t="shared" si="51"/>
        <v>0</v>
      </c>
      <c r="J342" s="181">
        <f t="shared" si="49"/>
        <v>0</v>
      </c>
      <c r="K342" s="183">
        <f t="shared" si="50"/>
        <v>0</v>
      </c>
      <c r="M342" s="189"/>
      <c r="N342" s="189"/>
    </row>
    <row r="343" spans="2:14">
      <c r="B343" s="175">
        <f t="shared" si="52"/>
        <v>47</v>
      </c>
      <c r="C343" s="180">
        <v>29</v>
      </c>
      <c r="D343" s="180">
        <f t="shared" si="47"/>
        <v>339</v>
      </c>
      <c r="E343" s="181">
        <f t="shared" si="54"/>
        <v>0</v>
      </c>
      <c r="F343" s="181">
        <f t="shared" si="53"/>
        <v>0</v>
      </c>
      <c r="G343" s="181">
        <f t="shared" si="48"/>
        <v>0</v>
      </c>
      <c r="H343" s="182">
        <f t="shared" si="55"/>
        <v>0</v>
      </c>
      <c r="I343" s="181">
        <f t="shared" si="51"/>
        <v>0</v>
      </c>
      <c r="J343" s="181">
        <f t="shared" si="49"/>
        <v>0</v>
      </c>
      <c r="K343" s="183">
        <f t="shared" si="50"/>
        <v>0</v>
      </c>
      <c r="M343" s="189"/>
      <c r="N343" s="189"/>
    </row>
    <row r="344" spans="2:14">
      <c r="B344" s="175">
        <f t="shared" si="52"/>
        <v>47</v>
      </c>
      <c r="C344" s="180">
        <v>29</v>
      </c>
      <c r="D344" s="180">
        <f t="shared" si="47"/>
        <v>340</v>
      </c>
      <c r="E344" s="181">
        <f t="shared" si="54"/>
        <v>0</v>
      </c>
      <c r="F344" s="181">
        <f t="shared" si="53"/>
        <v>0</v>
      </c>
      <c r="G344" s="181">
        <f t="shared" si="48"/>
        <v>0</v>
      </c>
      <c r="H344" s="182">
        <f t="shared" si="55"/>
        <v>0</v>
      </c>
      <c r="I344" s="181">
        <f t="shared" si="51"/>
        <v>0</v>
      </c>
      <c r="J344" s="181">
        <f t="shared" si="49"/>
        <v>0</v>
      </c>
      <c r="K344" s="183">
        <f t="shared" si="50"/>
        <v>0</v>
      </c>
      <c r="M344" s="189"/>
      <c r="N344" s="189"/>
    </row>
    <row r="345" spans="2:14">
      <c r="B345" s="175">
        <f t="shared" si="52"/>
        <v>47</v>
      </c>
      <c r="C345" s="180">
        <v>29</v>
      </c>
      <c r="D345" s="180">
        <f t="shared" si="47"/>
        <v>341</v>
      </c>
      <c r="E345" s="181">
        <f t="shared" si="54"/>
        <v>0</v>
      </c>
      <c r="F345" s="181">
        <f t="shared" si="53"/>
        <v>0</v>
      </c>
      <c r="G345" s="181">
        <f t="shared" si="48"/>
        <v>0</v>
      </c>
      <c r="H345" s="182">
        <f t="shared" si="55"/>
        <v>0</v>
      </c>
      <c r="I345" s="181">
        <f t="shared" si="51"/>
        <v>0</v>
      </c>
      <c r="J345" s="181">
        <f t="shared" si="49"/>
        <v>0</v>
      </c>
      <c r="K345" s="183">
        <f t="shared" si="50"/>
        <v>0</v>
      </c>
      <c r="M345" s="189"/>
      <c r="N345" s="189"/>
    </row>
    <row r="346" spans="2:14">
      <c r="B346" s="175">
        <f t="shared" si="52"/>
        <v>47</v>
      </c>
      <c r="C346" s="180">
        <v>29</v>
      </c>
      <c r="D346" s="180">
        <f t="shared" si="47"/>
        <v>342</v>
      </c>
      <c r="E346" s="181">
        <f t="shared" si="54"/>
        <v>0</v>
      </c>
      <c r="F346" s="181">
        <f t="shared" si="53"/>
        <v>0</v>
      </c>
      <c r="G346" s="181">
        <f t="shared" si="48"/>
        <v>0</v>
      </c>
      <c r="H346" s="182">
        <f t="shared" si="55"/>
        <v>0</v>
      </c>
      <c r="I346" s="181">
        <f t="shared" si="51"/>
        <v>0</v>
      </c>
      <c r="J346" s="181">
        <f t="shared" si="49"/>
        <v>0</v>
      </c>
      <c r="K346" s="183">
        <f t="shared" si="50"/>
        <v>0</v>
      </c>
      <c r="M346" s="189"/>
      <c r="N346" s="189"/>
    </row>
    <row r="347" spans="2:14">
      <c r="B347" s="175">
        <f t="shared" si="52"/>
        <v>47</v>
      </c>
      <c r="C347" s="180">
        <v>29</v>
      </c>
      <c r="D347" s="180">
        <f t="shared" si="47"/>
        <v>343</v>
      </c>
      <c r="E347" s="181">
        <f t="shared" si="54"/>
        <v>0</v>
      </c>
      <c r="F347" s="181">
        <f t="shared" si="53"/>
        <v>0</v>
      </c>
      <c r="G347" s="181">
        <f t="shared" si="48"/>
        <v>0</v>
      </c>
      <c r="H347" s="182">
        <f t="shared" si="55"/>
        <v>0</v>
      </c>
      <c r="I347" s="181">
        <f t="shared" si="51"/>
        <v>0</v>
      </c>
      <c r="J347" s="181">
        <f t="shared" si="49"/>
        <v>0</v>
      </c>
      <c r="K347" s="183">
        <f t="shared" si="50"/>
        <v>0</v>
      </c>
      <c r="M347" s="189"/>
      <c r="N347" s="189"/>
    </row>
    <row r="348" spans="2:14">
      <c r="B348" s="175">
        <f t="shared" si="52"/>
        <v>47</v>
      </c>
      <c r="C348" s="180">
        <v>29</v>
      </c>
      <c r="D348" s="180">
        <f t="shared" si="47"/>
        <v>344</v>
      </c>
      <c r="E348" s="181">
        <f t="shared" si="54"/>
        <v>0</v>
      </c>
      <c r="F348" s="181">
        <f t="shared" si="53"/>
        <v>0</v>
      </c>
      <c r="G348" s="181">
        <f t="shared" si="48"/>
        <v>0</v>
      </c>
      <c r="H348" s="182">
        <f t="shared" si="55"/>
        <v>0</v>
      </c>
      <c r="I348" s="181">
        <f t="shared" si="51"/>
        <v>0</v>
      </c>
      <c r="J348" s="181">
        <f t="shared" si="49"/>
        <v>0</v>
      </c>
      <c r="K348" s="183">
        <f t="shared" si="50"/>
        <v>0</v>
      </c>
      <c r="M348" s="189"/>
      <c r="N348" s="189"/>
    </row>
    <row r="349" spans="2:14">
      <c r="B349" s="175">
        <f t="shared" si="52"/>
        <v>47</v>
      </c>
      <c r="C349" s="180">
        <v>29</v>
      </c>
      <c r="D349" s="180">
        <f t="shared" ref="D349:D412" si="56">D348+1</f>
        <v>345</v>
      </c>
      <c r="E349" s="181">
        <f t="shared" si="54"/>
        <v>0</v>
      </c>
      <c r="F349" s="181">
        <f t="shared" si="53"/>
        <v>0</v>
      </c>
      <c r="G349" s="181">
        <f t="shared" ref="G349:G412" si="57">K348</f>
        <v>0</v>
      </c>
      <c r="H349" s="182">
        <f t="shared" si="55"/>
        <v>0</v>
      </c>
      <c r="I349" s="181">
        <f t="shared" si="51"/>
        <v>0</v>
      </c>
      <c r="J349" s="181">
        <f t="shared" ref="J349:J412" si="58">E349-I349+F349</f>
        <v>0</v>
      </c>
      <c r="K349" s="183">
        <f t="shared" si="50"/>
        <v>0</v>
      </c>
      <c r="M349" s="189"/>
      <c r="N349" s="189"/>
    </row>
    <row r="350" spans="2:14">
      <c r="B350" s="175">
        <f t="shared" si="52"/>
        <v>47</v>
      </c>
      <c r="C350" s="180">
        <v>29</v>
      </c>
      <c r="D350" s="180">
        <f t="shared" si="56"/>
        <v>346</v>
      </c>
      <c r="E350" s="181">
        <f t="shared" si="54"/>
        <v>0</v>
      </c>
      <c r="F350" s="181">
        <f t="shared" si="53"/>
        <v>0</v>
      </c>
      <c r="G350" s="181">
        <f t="shared" si="57"/>
        <v>0</v>
      </c>
      <c r="H350" s="182">
        <f t="shared" si="55"/>
        <v>0</v>
      </c>
      <c r="I350" s="181">
        <f t="shared" si="51"/>
        <v>0</v>
      </c>
      <c r="J350" s="181">
        <f t="shared" si="58"/>
        <v>0</v>
      </c>
      <c r="K350" s="183">
        <f t="shared" si="50"/>
        <v>0</v>
      </c>
      <c r="M350" s="189"/>
      <c r="N350" s="189"/>
    </row>
    <row r="351" spans="2:14">
      <c r="B351" s="175">
        <f t="shared" si="52"/>
        <v>47</v>
      </c>
      <c r="C351" s="180">
        <v>29</v>
      </c>
      <c r="D351" s="180">
        <f t="shared" si="56"/>
        <v>347</v>
      </c>
      <c r="E351" s="181">
        <f t="shared" si="54"/>
        <v>0</v>
      </c>
      <c r="F351" s="181">
        <f t="shared" si="53"/>
        <v>0</v>
      </c>
      <c r="G351" s="181">
        <f t="shared" si="57"/>
        <v>0</v>
      </c>
      <c r="H351" s="182">
        <f t="shared" si="55"/>
        <v>0</v>
      </c>
      <c r="I351" s="181">
        <f t="shared" si="51"/>
        <v>0</v>
      </c>
      <c r="J351" s="181">
        <f t="shared" si="58"/>
        <v>0</v>
      </c>
      <c r="K351" s="183">
        <f t="shared" si="50"/>
        <v>0</v>
      </c>
      <c r="M351" s="189"/>
      <c r="N351" s="189"/>
    </row>
    <row r="352" spans="2:14">
      <c r="B352" s="175">
        <f t="shared" si="52"/>
        <v>47</v>
      </c>
      <c r="C352" s="180">
        <v>29</v>
      </c>
      <c r="D352" s="180">
        <f t="shared" si="56"/>
        <v>348</v>
      </c>
      <c r="E352" s="181">
        <f t="shared" si="54"/>
        <v>0</v>
      </c>
      <c r="F352" s="181">
        <f t="shared" si="53"/>
        <v>0</v>
      </c>
      <c r="G352" s="181">
        <f t="shared" si="57"/>
        <v>0</v>
      </c>
      <c r="H352" s="182">
        <f t="shared" si="55"/>
        <v>0</v>
      </c>
      <c r="I352" s="181">
        <f t="shared" si="51"/>
        <v>0</v>
      </c>
      <c r="J352" s="181">
        <f t="shared" si="58"/>
        <v>0</v>
      </c>
      <c r="K352" s="183">
        <f t="shared" si="50"/>
        <v>0</v>
      </c>
      <c r="M352" s="189"/>
      <c r="N352" s="189"/>
    </row>
    <row r="353" spans="2:14">
      <c r="B353" s="175">
        <f t="shared" si="52"/>
        <v>48</v>
      </c>
      <c r="C353" s="180">
        <v>30</v>
      </c>
      <c r="D353" s="180">
        <f t="shared" si="56"/>
        <v>349</v>
      </c>
      <c r="E353" s="181">
        <f t="shared" si="54"/>
        <v>0</v>
      </c>
      <c r="F353" s="181">
        <f t="shared" si="53"/>
        <v>0</v>
      </c>
      <c r="G353" s="181">
        <f t="shared" si="57"/>
        <v>0</v>
      </c>
      <c r="H353" s="182">
        <f t="shared" si="55"/>
        <v>0</v>
      </c>
      <c r="I353" s="181">
        <f t="shared" si="51"/>
        <v>0</v>
      </c>
      <c r="J353" s="181">
        <f t="shared" si="58"/>
        <v>0</v>
      </c>
      <c r="K353" s="183">
        <f t="shared" si="50"/>
        <v>0</v>
      </c>
      <c r="M353" s="189"/>
      <c r="N353" s="189"/>
    </row>
    <row r="354" spans="2:14">
      <c r="B354" s="175">
        <f t="shared" si="52"/>
        <v>48</v>
      </c>
      <c r="C354" s="180">
        <v>30</v>
      </c>
      <c r="D354" s="180">
        <f t="shared" si="56"/>
        <v>350</v>
      </c>
      <c r="E354" s="181">
        <f t="shared" si="54"/>
        <v>0</v>
      </c>
      <c r="F354" s="181">
        <f t="shared" si="53"/>
        <v>0</v>
      </c>
      <c r="G354" s="181">
        <f t="shared" si="57"/>
        <v>0</v>
      </c>
      <c r="H354" s="182">
        <f t="shared" si="55"/>
        <v>0</v>
      </c>
      <c r="I354" s="181">
        <f t="shared" si="51"/>
        <v>0</v>
      </c>
      <c r="J354" s="181">
        <f t="shared" si="58"/>
        <v>0</v>
      </c>
      <c r="K354" s="183">
        <f t="shared" si="50"/>
        <v>0</v>
      </c>
      <c r="M354" s="189"/>
      <c r="N354" s="189"/>
    </row>
    <row r="355" spans="2:14">
      <c r="B355" s="175">
        <f t="shared" si="52"/>
        <v>48</v>
      </c>
      <c r="C355" s="180">
        <v>30</v>
      </c>
      <c r="D355" s="180">
        <f t="shared" si="56"/>
        <v>351</v>
      </c>
      <c r="E355" s="181">
        <f t="shared" si="54"/>
        <v>0</v>
      </c>
      <c r="F355" s="181">
        <f t="shared" si="53"/>
        <v>0</v>
      </c>
      <c r="G355" s="181">
        <f t="shared" si="57"/>
        <v>0</v>
      </c>
      <c r="H355" s="182">
        <f t="shared" si="55"/>
        <v>0</v>
      </c>
      <c r="I355" s="181">
        <f t="shared" si="51"/>
        <v>0</v>
      </c>
      <c r="J355" s="181">
        <f t="shared" si="58"/>
        <v>0</v>
      </c>
      <c r="K355" s="183">
        <f t="shared" si="50"/>
        <v>0</v>
      </c>
      <c r="M355" s="189"/>
      <c r="N355" s="189"/>
    </row>
    <row r="356" spans="2:14">
      <c r="B356" s="175">
        <f t="shared" si="52"/>
        <v>48</v>
      </c>
      <c r="C356" s="180">
        <v>30</v>
      </c>
      <c r="D356" s="180">
        <f t="shared" si="56"/>
        <v>352</v>
      </c>
      <c r="E356" s="181">
        <f t="shared" si="54"/>
        <v>0</v>
      </c>
      <c r="F356" s="181">
        <f t="shared" si="53"/>
        <v>0</v>
      </c>
      <c r="G356" s="181">
        <f t="shared" si="57"/>
        <v>0</v>
      </c>
      <c r="H356" s="182">
        <f t="shared" si="55"/>
        <v>0</v>
      </c>
      <c r="I356" s="181">
        <f t="shared" si="51"/>
        <v>0</v>
      </c>
      <c r="J356" s="181">
        <f t="shared" si="58"/>
        <v>0</v>
      </c>
      <c r="K356" s="183">
        <f t="shared" si="50"/>
        <v>0</v>
      </c>
      <c r="M356" s="189"/>
      <c r="N356" s="189"/>
    </row>
    <row r="357" spans="2:14">
      <c r="B357" s="175">
        <f t="shared" si="52"/>
        <v>48</v>
      </c>
      <c r="C357" s="180">
        <v>30</v>
      </c>
      <c r="D357" s="180">
        <f t="shared" si="56"/>
        <v>353</v>
      </c>
      <c r="E357" s="181">
        <f t="shared" si="54"/>
        <v>0</v>
      </c>
      <c r="F357" s="181">
        <f t="shared" si="53"/>
        <v>0</v>
      </c>
      <c r="G357" s="181">
        <f t="shared" si="57"/>
        <v>0</v>
      </c>
      <c r="H357" s="182">
        <f t="shared" si="55"/>
        <v>0</v>
      </c>
      <c r="I357" s="181">
        <f t="shared" si="51"/>
        <v>0</v>
      </c>
      <c r="J357" s="181">
        <f t="shared" si="58"/>
        <v>0</v>
      </c>
      <c r="K357" s="183">
        <f t="shared" ref="K357:K412" si="59">IF(ROUNDDOWN(G357,2)&gt;ROUNDDOWN(J357,2),G357-J357,0)</f>
        <v>0</v>
      </c>
      <c r="M357" s="189"/>
      <c r="N357" s="189"/>
    </row>
    <row r="358" spans="2:14">
      <c r="B358" s="175">
        <f t="shared" si="52"/>
        <v>48</v>
      </c>
      <c r="C358" s="180">
        <v>30</v>
      </c>
      <c r="D358" s="180">
        <f t="shared" si="56"/>
        <v>354</v>
      </c>
      <c r="E358" s="181">
        <f t="shared" si="54"/>
        <v>0</v>
      </c>
      <c r="F358" s="181">
        <f t="shared" si="53"/>
        <v>0</v>
      </c>
      <c r="G358" s="181">
        <f t="shared" si="57"/>
        <v>0</v>
      </c>
      <c r="H358" s="182">
        <f t="shared" si="55"/>
        <v>0</v>
      </c>
      <c r="I358" s="181">
        <f t="shared" si="51"/>
        <v>0</v>
      </c>
      <c r="J358" s="181">
        <f t="shared" si="58"/>
        <v>0</v>
      </c>
      <c r="K358" s="183">
        <f t="shared" si="59"/>
        <v>0</v>
      </c>
      <c r="M358" s="189"/>
      <c r="N358" s="189"/>
    </row>
    <row r="359" spans="2:14">
      <c r="B359" s="175">
        <f t="shared" si="52"/>
        <v>48</v>
      </c>
      <c r="C359" s="180">
        <v>30</v>
      </c>
      <c r="D359" s="180">
        <f t="shared" si="56"/>
        <v>355</v>
      </c>
      <c r="E359" s="181">
        <f t="shared" si="54"/>
        <v>0</v>
      </c>
      <c r="F359" s="181">
        <f t="shared" si="53"/>
        <v>0</v>
      </c>
      <c r="G359" s="181">
        <f t="shared" si="57"/>
        <v>0</v>
      </c>
      <c r="H359" s="182">
        <f t="shared" si="55"/>
        <v>0</v>
      </c>
      <c r="I359" s="181">
        <f t="shared" si="51"/>
        <v>0</v>
      </c>
      <c r="J359" s="181">
        <f t="shared" si="58"/>
        <v>0</v>
      </c>
      <c r="K359" s="183">
        <f t="shared" si="59"/>
        <v>0</v>
      </c>
      <c r="M359" s="189"/>
      <c r="N359" s="189"/>
    </row>
    <row r="360" spans="2:14">
      <c r="B360" s="175">
        <f t="shared" si="52"/>
        <v>48</v>
      </c>
      <c r="C360" s="180">
        <v>30</v>
      </c>
      <c r="D360" s="180">
        <f t="shared" si="56"/>
        <v>356</v>
      </c>
      <c r="E360" s="181">
        <f t="shared" si="54"/>
        <v>0</v>
      </c>
      <c r="F360" s="181">
        <f t="shared" si="53"/>
        <v>0</v>
      </c>
      <c r="G360" s="181">
        <f t="shared" si="57"/>
        <v>0</v>
      </c>
      <c r="H360" s="182">
        <f t="shared" si="55"/>
        <v>0</v>
      </c>
      <c r="I360" s="181">
        <f t="shared" si="51"/>
        <v>0</v>
      </c>
      <c r="J360" s="181">
        <f t="shared" si="58"/>
        <v>0</v>
      </c>
      <c r="K360" s="183">
        <f t="shared" si="59"/>
        <v>0</v>
      </c>
      <c r="M360" s="189"/>
      <c r="N360" s="189"/>
    </row>
    <row r="361" spans="2:14">
      <c r="B361" s="175">
        <f t="shared" si="52"/>
        <v>48</v>
      </c>
      <c r="C361" s="180">
        <v>30</v>
      </c>
      <c r="D361" s="180">
        <f t="shared" si="56"/>
        <v>357</v>
      </c>
      <c r="E361" s="181">
        <f t="shared" si="54"/>
        <v>0</v>
      </c>
      <c r="F361" s="181">
        <f t="shared" si="53"/>
        <v>0</v>
      </c>
      <c r="G361" s="181">
        <f t="shared" si="57"/>
        <v>0</v>
      </c>
      <c r="H361" s="182">
        <f t="shared" si="55"/>
        <v>0</v>
      </c>
      <c r="I361" s="181">
        <f t="shared" si="51"/>
        <v>0</v>
      </c>
      <c r="J361" s="181">
        <f t="shared" si="58"/>
        <v>0</v>
      </c>
      <c r="K361" s="183">
        <f t="shared" si="59"/>
        <v>0</v>
      </c>
      <c r="M361" s="189"/>
      <c r="N361" s="189"/>
    </row>
    <row r="362" spans="2:14">
      <c r="B362" s="175">
        <f t="shared" si="52"/>
        <v>48</v>
      </c>
      <c r="C362" s="180">
        <v>30</v>
      </c>
      <c r="D362" s="180">
        <f t="shared" si="56"/>
        <v>358</v>
      </c>
      <c r="E362" s="181">
        <f t="shared" si="54"/>
        <v>0</v>
      </c>
      <c r="F362" s="181">
        <f t="shared" si="53"/>
        <v>0</v>
      </c>
      <c r="G362" s="181">
        <f t="shared" si="57"/>
        <v>0</v>
      </c>
      <c r="H362" s="182">
        <f t="shared" si="55"/>
        <v>0</v>
      </c>
      <c r="I362" s="181">
        <f t="shared" si="51"/>
        <v>0</v>
      </c>
      <c r="J362" s="181">
        <f t="shared" si="58"/>
        <v>0</v>
      </c>
      <c r="K362" s="183">
        <f t="shared" si="59"/>
        <v>0</v>
      </c>
      <c r="M362" s="189"/>
      <c r="N362" s="189"/>
    </row>
    <row r="363" spans="2:14">
      <c r="B363" s="175">
        <f t="shared" si="52"/>
        <v>48</v>
      </c>
      <c r="C363" s="180">
        <v>30</v>
      </c>
      <c r="D363" s="180">
        <f t="shared" si="56"/>
        <v>359</v>
      </c>
      <c r="E363" s="181">
        <f t="shared" si="54"/>
        <v>0</v>
      </c>
      <c r="F363" s="181">
        <f t="shared" si="53"/>
        <v>0</v>
      </c>
      <c r="G363" s="181">
        <f t="shared" si="57"/>
        <v>0</v>
      </c>
      <c r="H363" s="182">
        <f t="shared" si="55"/>
        <v>0</v>
      </c>
      <c r="I363" s="181">
        <f t="shared" si="51"/>
        <v>0</v>
      </c>
      <c r="J363" s="181">
        <f t="shared" si="58"/>
        <v>0</v>
      </c>
      <c r="K363" s="183">
        <f t="shared" si="59"/>
        <v>0</v>
      </c>
      <c r="M363" s="189"/>
      <c r="N363" s="189"/>
    </row>
    <row r="364" spans="2:14">
      <c r="B364" s="175">
        <f t="shared" si="52"/>
        <v>48</v>
      </c>
      <c r="C364" s="180">
        <v>30</v>
      </c>
      <c r="D364" s="180">
        <f t="shared" si="56"/>
        <v>360</v>
      </c>
      <c r="E364" s="181">
        <f t="shared" si="54"/>
        <v>0</v>
      </c>
      <c r="F364" s="181">
        <f t="shared" si="53"/>
        <v>0</v>
      </c>
      <c r="G364" s="181">
        <f t="shared" si="57"/>
        <v>0</v>
      </c>
      <c r="H364" s="182">
        <f t="shared" si="55"/>
        <v>0</v>
      </c>
      <c r="I364" s="181">
        <f t="shared" si="51"/>
        <v>0</v>
      </c>
      <c r="J364" s="181">
        <f t="shared" si="58"/>
        <v>0</v>
      </c>
      <c r="K364" s="183">
        <f t="shared" si="59"/>
        <v>0</v>
      </c>
      <c r="M364" s="189"/>
      <c r="N364" s="189"/>
    </row>
    <row r="365" spans="2:14">
      <c r="B365" s="175">
        <f t="shared" si="52"/>
        <v>49</v>
      </c>
      <c r="C365" s="180">
        <v>31</v>
      </c>
      <c r="D365" s="180">
        <f t="shared" si="56"/>
        <v>361</v>
      </c>
      <c r="E365" s="181">
        <f t="shared" si="54"/>
        <v>0</v>
      </c>
      <c r="F365" s="181">
        <f t="shared" si="53"/>
        <v>0</v>
      </c>
      <c r="G365" s="181">
        <f t="shared" si="57"/>
        <v>0</v>
      </c>
      <c r="H365" s="182">
        <f t="shared" si="55"/>
        <v>0</v>
      </c>
      <c r="I365" s="181">
        <f t="shared" si="51"/>
        <v>0</v>
      </c>
      <c r="J365" s="181">
        <f t="shared" si="58"/>
        <v>0</v>
      </c>
      <c r="K365" s="183">
        <f t="shared" si="59"/>
        <v>0</v>
      </c>
      <c r="M365" s="189"/>
      <c r="N365" s="189"/>
    </row>
    <row r="366" spans="2:14">
      <c r="B366" s="175">
        <f t="shared" si="52"/>
        <v>49</v>
      </c>
      <c r="C366" s="180">
        <v>31</v>
      </c>
      <c r="D366" s="180">
        <f t="shared" si="56"/>
        <v>362</v>
      </c>
      <c r="E366" s="181">
        <f t="shared" si="54"/>
        <v>0</v>
      </c>
      <c r="F366" s="181">
        <f t="shared" si="53"/>
        <v>0</v>
      </c>
      <c r="G366" s="181">
        <f t="shared" si="57"/>
        <v>0</v>
      </c>
      <c r="H366" s="182">
        <f t="shared" si="55"/>
        <v>0</v>
      </c>
      <c r="I366" s="181">
        <f t="shared" si="51"/>
        <v>0</v>
      </c>
      <c r="J366" s="181">
        <f t="shared" si="58"/>
        <v>0</v>
      </c>
      <c r="K366" s="183">
        <f t="shared" si="59"/>
        <v>0</v>
      </c>
      <c r="M366" s="189"/>
      <c r="N366" s="189"/>
    </row>
    <row r="367" spans="2:14">
      <c r="B367" s="175">
        <f t="shared" si="52"/>
        <v>49</v>
      </c>
      <c r="C367" s="180">
        <v>31</v>
      </c>
      <c r="D367" s="180">
        <f t="shared" si="56"/>
        <v>363</v>
      </c>
      <c r="E367" s="181">
        <f t="shared" si="54"/>
        <v>0</v>
      </c>
      <c r="F367" s="181">
        <f t="shared" si="53"/>
        <v>0</v>
      </c>
      <c r="G367" s="181">
        <f t="shared" si="57"/>
        <v>0</v>
      </c>
      <c r="H367" s="182">
        <f t="shared" si="55"/>
        <v>0</v>
      </c>
      <c r="I367" s="181">
        <f t="shared" si="51"/>
        <v>0</v>
      </c>
      <c r="J367" s="181">
        <f t="shared" si="58"/>
        <v>0</v>
      </c>
      <c r="K367" s="183">
        <f t="shared" si="59"/>
        <v>0</v>
      </c>
      <c r="M367" s="189"/>
      <c r="N367" s="189"/>
    </row>
    <row r="368" spans="2:14">
      <c r="B368" s="175">
        <f t="shared" si="52"/>
        <v>49</v>
      </c>
      <c r="C368" s="180">
        <v>31</v>
      </c>
      <c r="D368" s="180">
        <f t="shared" si="56"/>
        <v>364</v>
      </c>
      <c r="E368" s="181">
        <f t="shared" si="54"/>
        <v>0</v>
      </c>
      <c r="F368" s="181">
        <f t="shared" si="53"/>
        <v>0</v>
      </c>
      <c r="G368" s="181">
        <f t="shared" si="57"/>
        <v>0</v>
      </c>
      <c r="H368" s="182">
        <f t="shared" si="55"/>
        <v>0</v>
      </c>
      <c r="I368" s="181">
        <f t="shared" si="51"/>
        <v>0</v>
      </c>
      <c r="J368" s="181">
        <f t="shared" si="58"/>
        <v>0</v>
      </c>
      <c r="K368" s="183">
        <f t="shared" si="59"/>
        <v>0</v>
      </c>
      <c r="M368" s="189"/>
      <c r="N368" s="189"/>
    </row>
    <row r="369" spans="2:14">
      <c r="B369" s="175">
        <f t="shared" si="52"/>
        <v>49</v>
      </c>
      <c r="C369" s="180">
        <v>31</v>
      </c>
      <c r="D369" s="180">
        <f t="shared" si="56"/>
        <v>365</v>
      </c>
      <c r="E369" s="181">
        <f t="shared" si="54"/>
        <v>0</v>
      </c>
      <c r="F369" s="181">
        <f t="shared" si="53"/>
        <v>0</v>
      </c>
      <c r="G369" s="181">
        <f t="shared" si="57"/>
        <v>0</v>
      </c>
      <c r="H369" s="182">
        <f t="shared" si="55"/>
        <v>0</v>
      </c>
      <c r="I369" s="181">
        <f t="shared" si="51"/>
        <v>0</v>
      </c>
      <c r="J369" s="181">
        <f t="shared" si="58"/>
        <v>0</v>
      </c>
      <c r="K369" s="183">
        <f t="shared" si="59"/>
        <v>0</v>
      </c>
      <c r="M369" s="189"/>
      <c r="N369" s="189"/>
    </row>
    <row r="370" spans="2:14">
      <c r="B370" s="175">
        <f t="shared" si="52"/>
        <v>49</v>
      </c>
      <c r="C370" s="180">
        <v>31</v>
      </c>
      <c r="D370" s="180">
        <f t="shared" si="56"/>
        <v>366</v>
      </c>
      <c r="E370" s="181">
        <f t="shared" si="54"/>
        <v>0</v>
      </c>
      <c r="F370" s="181">
        <f t="shared" si="53"/>
        <v>0</v>
      </c>
      <c r="G370" s="181">
        <f t="shared" si="57"/>
        <v>0</v>
      </c>
      <c r="H370" s="182">
        <f t="shared" si="55"/>
        <v>0</v>
      </c>
      <c r="I370" s="181">
        <f t="shared" si="51"/>
        <v>0</v>
      </c>
      <c r="J370" s="181">
        <f t="shared" si="58"/>
        <v>0</v>
      </c>
      <c r="K370" s="183">
        <f t="shared" si="59"/>
        <v>0</v>
      </c>
      <c r="M370" s="189"/>
      <c r="N370" s="189"/>
    </row>
    <row r="371" spans="2:14">
      <c r="B371" s="175">
        <f t="shared" si="52"/>
        <v>49</v>
      </c>
      <c r="C371" s="180">
        <v>31</v>
      </c>
      <c r="D371" s="180">
        <f t="shared" si="56"/>
        <v>367</v>
      </c>
      <c r="E371" s="181">
        <f t="shared" si="54"/>
        <v>0</v>
      </c>
      <c r="F371" s="181">
        <f t="shared" si="53"/>
        <v>0</v>
      </c>
      <c r="G371" s="181">
        <f t="shared" si="57"/>
        <v>0</v>
      </c>
      <c r="H371" s="182">
        <f t="shared" si="55"/>
        <v>0</v>
      </c>
      <c r="I371" s="181">
        <f t="shared" si="51"/>
        <v>0</v>
      </c>
      <c r="J371" s="181">
        <f t="shared" si="58"/>
        <v>0</v>
      </c>
      <c r="K371" s="183">
        <f t="shared" si="59"/>
        <v>0</v>
      </c>
      <c r="M371" s="189"/>
      <c r="N371" s="189"/>
    </row>
    <row r="372" spans="2:14">
      <c r="B372" s="175">
        <f t="shared" si="52"/>
        <v>49</v>
      </c>
      <c r="C372" s="180">
        <v>31</v>
      </c>
      <c r="D372" s="180">
        <f t="shared" si="56"/>
        <v>368</v>
      </c>
      <c r="E372" s="181">
        <f t="shared" si="54"/>
        <v>0</v>
      </c>
      <c r="F372" s="181">
        <f t="shared" si="53"/>
        <v>0</v>
      </c>
      <c r="G372" s="181">
        <f t="shared" si="57"/>
        <v>0</v>
      </c>
      <c r="H372" s="182">
        <f t="shared" si="55"/>
        <v>0</v>
      </c>
      <c r="I372" s="181">
        <f t="shared" si="51"/>
        <v>0</v>
      </c>
      <c r="J372" s="181">
        <f t="shared" si="58"/>
        <v>0</v>
      </c>
      <c r="K372" s="183">
        <f t="shared" si="59"/>
        <v>0</v>
      </c>
      <c r="M372" s="189"/>
      <c r="N372" s="189"/>
    </row>
    <row r="373" spans="2:14">
      <c r="B373" s="175">
        <f t="shared" si="52"/>
        <v>49</v>
      </c>
      <c r="C373" s="180">
        <v>31</v>
      </c>
      <c r="D373" s="180">
        <f t="shared" si="56"/>
        <v>369</v>
      </c>
      <c r="E373" s="181">
        <f t="shared" si="54"/>
        <v>0</v>
      </c>
      <c r="F373" s="181">
        <f t="shared" si="53"/>
        <v>0</v>
      </c>
      <c r="G373" s="181">
        <f t="shared" si="57"/>
        <v>0</v>
      </c>
      <c r="H373" s="182">
        <f t="shared" si="55"/>
        <v>0</v>
      </c>
      <c r="I373" s="181">
        <f t="shared" si="51"/>
        <v>0</v>
      </c>
      <c r="J373" s="181">
        <f t="shared" si="58"/>
        <v>0</v>
      </c>
      <c r="K373" s="183">
        <f t="shared" si="59"/>
        <v>0</v>
      </c>
    </row>
    <row r="374" spans="2:14">
      <c r="B374" s="175">
        <f t="shared" si="52"/>
        <v>49</v>
      </c>
      <c r="C374" s="180">
        <v>31</v>
      </c>
      <c r="D374" s="180">
        <f t="shared" si="56"/>
        <v>370</v>
      </c>
      <c r="E374" s="181">
        <f t="shared" si="54"/>
        <v>0</v>
      </c>
      <c r="F374" s="181">
        <f t="shared" si="53"/>
        <v>0</v>
      </c>
      <c r="G374" s="181">
        <f t="shared" si="57"/>
        <v>0</v>
      </c>
      <c r="H374" s="182">
        <f t="shared" si="55"/>
        <v>0</v>
      </c>
      <c r="I374" s="181">
        <f t="shared" si="51"/>
        <v>0</v>
      </c>
      <c r="J374" s="181">
        <f t="shared" si="58"/>
        <v>0</v>
      </c>
      <c r="K374" s="183">
        <f t="shared" si="59"/>
        <v>0</v>
      </c>
    </row>
    <row r="375" spans="2:14">
      <c r="B375" s="175">
        <f t="shared" si="52"/>
        <v>49</v>
      </c>
      <c r="C375" s="180">
        <v>31</v>
      </c>
      <c r="D375" s="180">
        <f t="shared" si="56"/>
        <v>371</v>
      </c>
      <c r="E375" s="181">
        <f t="shared" si="54"/>
        <v>0</v>
      </c>
      <c r="F375" s="181">
        <f t="shared" si="53"/>
        <v>0</v>
      </c>
      <c r="G375" s="181">
        <f t="shared" si="57"/>
        <v>0</v>
      </c>
      <c r="H375" s="182">
        <f t="shared" si="55"/>
        <v>0</v>
      </c>
      <c r="I375" s="181">
        <f t="shared" si="51"/>
        <v>0</v>
      </c>
      <c r="J375" s="181">
        <f t="shared" si="58"/>
        <v>0</v>
      </c>
      <c r="K375" s="183">
        <f t="shared" si="59"/>
        <v>0</v>
      </c>
    </row>
    <row r="376" spans="2:14">
      <c r="B376" s="175">
        <f t="shared" si="52"/>
        <v>49</v>
      </c>
      <c r="C376" s="180">
        <v>31</v>
      </c>
      <c r="D376" s="180">
        <f t="shared" si="56"/>
        <v>372</v>
      </c>
      <c r="E376" s="181">
        <f t="shared" si="54"/>
        <v>0</v>
      </c>
      <c r="F376" s="181">
        <f t="shared" si="53"/>
        <v>0</v>
      </c>
      <c r="G376" s="181">
        <f t="shared" si="57"/>
        <v>0</v>
      </c>
      <c r="H376" s="182">
        <f t="shared" si="55"/>
        <v>0</v>
      </c>
      <c r="I376" s="181">
        <f t="shared" si="51"/>
        <v>0</v>
      </c>
      <c r="J376" s="181">
        <f t="shared" si="58"/>
        <v>0</v>
      </c>
      <c r="K376" s="183">
        <f t="shared" si="59"/>
        <v>0</v>
      </c>
    </row>
    <row r="377" spans="2:14">
      <c r="B377" s="175">
        <f t="shared" si="52"/>
        <v>50</v>
      </c>
      <c r="C377" s="180">
        <v>32</v>
      </c>
      <c r="D377" s="180">
        <f t="shared" si="56"/>
        <v>373</v>
      </c>
      <c r="E377" s="181">
        <f t="shared" si="54"/>
        <v>0</v>
      </c>
      <c r="F377" s="181">
        <f t="shared" si="53"/>
        <v>0</v>
      </c>
      <c r="G377" s="181">
        <f t="shared" si="57"/>
        <v>0</v>
      </c>
      <c r="H377" s="182">
        <f t="shared" si="55"/>
        <v>0</v>
      </c>
      <c r="I377" s="181">
        <f t="shared" si="51"/>
        <v>0</v>
      </c>
      <c r="J377" s="181">
        <f t="shared" si="58"/>
        <v>0</v>
      </c>
      <c r="K377" s="183">
        <f t="shared" si="59"/>
        <v>0</v>
      </c>
    </row>
    <row r="378" spans="2:14">
      <c r="B378" s="175">
        <f t="shared" si="52"/>
        <v>50</v>
      </c>
      <c r="C378" s="180">
        <v>32</v>
      </c>
      <c r="D378" s="180">
        <f t="shared" si="56"/>
        <v>374</v>
      </c>
      <c r="E378" s="181">
        <f t="shared" si="54"/>
        <v>0</v>
      </c>
      <c r="F378" s="181">
        <f t="shared" si="53"/>
        <v>0</v>
      </c>
      <c r="G378" s="181">
        <f t="shared" si="57"/>
        <v>0</v>
      </c>
      <c r="H378" s="182">
        <f t="shared" si="55"/>
        <v>0</v>
      </c>
      <c r="I378" s="181">
        <f t="shared" si="51"/>
        <v>0</v>
      </c>
      <c r="J378" s="181">
        <f t="shared" si="58"/>
        <v>0</v>
      </c>
      <c r="K378" s="183">
        <f t="shared" si="59"/>
        <v>0</v>
      </c>
    </row>
    <row r="379" spans="2:14">
      <c r="B379" s="175">
        <f t="shared" si="52"/>
        <v>50</v>
      </c>
      <c r="C379" s="180">
        <v>32</v>
      </c>
      <c r="D379" s="180">
        <f t="shared" si="56"/>
        <v>375</v>
      </c>
      <c r="E379" s="181">
        <f t="shared" si="54"/>
        <v>0</v>
      </c>
      <c r="F379" s="181">
        <f t="shared" si="53"/>
        <v>0</v>
      </c>
      <c r="G379" s="181">
        <f t="shared" si="57"/>
        <v>0</v>
      </c>
      <c r="H379" s="182">
        <f t="shared" si="55"/>
        <v>0</v>
      </c>
      <c r="I379" s="181">
        <f t="shared" si="51"/>
        <v>0</v>
      </c>
      <c r="J379" s="181">
        <f t="shared" si="58"/>
        <v>0</v>
      </c>
      <c r="K379" s="183">
        <f t="shared" si="59"/>
        <v>0</v>
      </c>
    </row>
    <row r="380" spans="2:14">
      <c r="B380" s="175">
        <f t="shared" si="52"/>
        <v>50</v>
      </c>
      <c r="C380" s="180">
        <v>32</v>
      </c>
      <c r="D380" s="180">
        <f t="shared" si="56"/>
        <v>376</v>
      </c>
      <c r="E380" s="181">
        <f t="shared" si="54"/>
        <v>0</v>
      </c>
      <c r="F380" s="181">
        <f t="shared" si="53"/>
        <v>0</v>
      </c>
      <c r="G380" s="181">
        <f t="shared" si="57"/>
        <v>0</v>
      </c>
      <c r="H380" s="182">
        <f t="shared" si="55"/>
        <v>0</v>
      </c>
      <c r="I380" s="181">
        <f t="shared" si="51"/>
        <v>0</v>
      </c>
      <c r="J380" s="181">
        <f t="shared" si="58"/>
        <v>0</v>
      </c>
      <c r="K380" s="183">
        <f t="shared" si="59"/>
        <v>0</v>
      </c>
    </row>
    <row r="381" spans="2:14">
      <c r="B381" s="175">
        <f t="shared" si="52"/>
        <v>50</v>
      </c>
      <c r="C381" s="180">
        <v>32</v>
      </c>
      <c r="D381" s="180">
        <f t="shared" si="56"/>
        <v>377</v>
      </c>
      <c r="E381" s="181">
        <f t="shared" si="54"/>
        <v>0</v>
      </c>
      <c r="F381" s="181">
        <f t="shared" si="53"/>
        <v>0</v>
      </c>
      <c r="G381" s="181">
        <f t="shared" si="57"/>
        <v>0</v>
      </c>
      <c r="H381" s="182">
        <f t="shared" si="55"/>
        <v>0</v>
      </c>
      <c r="I381" s="181">
        <f t="shared" si="51"/>
        <v>0</v>
      </c>
      <c r="J381" s="181">
        <f t="shared" si="58"/>
        <v>0</v>
      </c>
      <c r="K381" s="183">
        <f t="shared" si="59"/>
        <v>0</v>
      </c>
    </row>
    <row r="382" spans="2:14">
      <c r="B382" s="175">
        <f t="shared" si="52"/>
        <v>50</v>
      </c>
      <c r="C382" s="180">
        <v>32</v>
      </c>
      <c r="D382" s="180">
        <f t="shared" si="56"/>
        <v>378</v>
      </c>
      <c r="E382" s="181">
        <f t="shared" si="54"/>
        <v>0</v>
      </c>
      <c r="F382" s="181">
        <f t="shared" si="53"/>
        <v>0</v>
      </c>
      <c r="G382" s="181">
        <f t="shared" si="57"/>
        <v>0</v>
      </c>
      <c r="H382" s="182">
        <f t="shared" si="55"/>
        <v>0</v>
      </c>
      <c r="I382" s="181">
        <f t="shared" si="51"/>
        <v>0</v>
      </c>
      <c r="J382" s="181">
        <f t="shared" si="58"/>
        <v>0</v>
      </c>
      <c r="K382" s="183">
        <f t="shared" si="59"/>
        <v>0</v>
      </c>
    </row>
    <row r="383" spans="2:14">
      <c r="B383" s="175">
        <f t="shared" si="52"/>
        <v>50</v>
      </c>
      <c r="C383" s="180">
        <v>32</v>
      </c>
      <c r="D383" s="180">
        <f t="shared" si="56"/>
        <v>379</v>
      </c>
      <c r="E383" s="181">
        <f t="shared" si="54"/>
        <v>0</v>
      </c>
      <c r="F383" s="181">
        <f t="shared" si="53"/>
        <v>0</v>
      </c>
      <c r="G383" s="181">
        <f t="shared" si="57"/>
        <v>0</v>
      </c>
      <c r="H383" s="182">
        <f t="shared" si="55"/>
        <v>0</v>
      </c>
      <c r="I383" s="181">
        <f t="shared" si="51"/>
        <v>0</v>
      </c>
      <c r="J383" s="181">
        <f t="shared" si="58"/>
        <v>0</v>
      </c>
      <c r="K383" s="183">
        <f t="shared" si="59"/>
        <v>0</v>
      </c>
    </row>
    <row r="384" spans="2:14">
      <c r="B384" s="175">
        <f t="shared" si="52"/>
        <v>50</v>
      </c>
      <c r="C384" s="180">
        <v>32</v>
      </c>
      <c r="D384" s="180">
        <f t="shared" si="56"/>
        <v>380</v>
      </c>
      <c r="E384" s="181">
        <f t="shared" si="54"/>
        <v>0</v>
      </c>
      <c r="F384" s="181">
        <f t="shared" si="53"/>
        <v>0</v>
      </c>
      <c r="G384" s="181">
        <f t="shared" si="57"/>
        <v>0</v>
      </c>
      <c r="H384" s="182">
        <f t="shared" si="55"/>
        <v>0</v>
      </c>
      <c r="I384" s="181">
        <f t="shared" si="51"/>
        <v>0</v>
      </c>
      <c r="J384" s="181">
        <f t="shared" si="58"/>
        <v>0</v>
      </c>
      <c r="K384" s="183">
        <f t="shared" si="59"/>
        <v>0</v>
      </c>
    </row>
    <row r="385" spans="2:11">
      <c r="B385" s="175">
        <f t="shared" si="52"/>
        <v>50</v>
      </c>
      <c r="C385" s="180">
        <v>32</v>
      </c>
      <c r="D385" s="180">
        <f t="shared" si="56"/>
        <v>381</v>
      </c>
      <c r="E385" s="181">
        <f t="shared" si="54"/>
        <v>0</v>
      </c>
      <c r="F385" s="181">
        <f t="shared" si="53"/>
        <v>0</v>
      </c>
      <c r="G385" s="181">
        <f t="shared" si="57"/>
        <v>0</v>
      </c>
      <c r="H385" s="182">
        <f t="shared" si="55"/>
        <v>0</v>
      </c>
      <c r="I385" s="181">
        <f t="shared" si="51"/>
        <v>0</v>
      </c>
      <c r="J385" s="181">
        <f t="shared" si="58"/>
        <v>0</v>
      </c>
      <c r="K385" s="183">
        <f t="shared" si="59"/>
        <v>0</v>
      </c>
    </row>
    <row r="386" spans="2:11">
      <c r="B386" s="175">
        <f t="shared" si="52"/>
        <v>50</v>
      </c>
      <c r="C386" s="180">
        <v>32</v>
      </c>
      <c r="D386" s="180">
        <f t="shared" si="56"/>
        <v>382</v>
      </c>
      <c r="E386" s="181">
        <f t="shared" si="54"/>
        <v>0</v>
      </c>
      <c r="F386" s="181">
        <f t="shared" si="53"/>
        <v>0</v>
      </c>
      <c r="G386" s="181">
        <f t="shared" si="57"/>
        <v>0</v>
      </c>
      <c r="H386" s="182">
        <f t="shared" si="55"/>
        <v>0</v>
      </c>
      <c r="I386" s="181">
        <f t="shared" si="51"/>
        <v>0</v>
      </c>
      <c r="J386" s="181">
        <f t="shared" si="58"/>
        <v>0</v>
      </c>
      <c r="K386" s="183">
        <f t="shared" si="59"/>
        <v>0</v>
      </c>
    </row>
    <row r="387" spans="2:11">
      <c r="B387" s="175">
        <f t="shared" si="52"/>
        <v>50</v>
      </c>
      <c r="C387" s="180">
        <v>32</v>
      </c>
      <c r="D387" s="180">
        <f t="shared" si="56"/>
        <v>383</v>
      </c>
      <c r="E387" s="181">
        <f t="shared" si="54"/>
        <v>0</v>
      </c>
      <c r="F387" s="181">
        <f t="shared" si="53"/>
        <v>0</v>
      </c>
      <c r="G387" s="181">
        <f t="shared" si="57"/>
        <v>0</v>
      </c>
      <c r="H387" s="182">
        <f t="shared" si="55"/>
        <v>0</v>
      </c>
      <c r="I387" s="181">
        <f t="shared" si="51"/>
        <v>0</v>
      </c>
      <c r="J387" s="181">
        <f t="shared" si="58"/>
        <v>0</v>
      </c>
      <c r="K387" s="183">
        <f t="shared" si="59"/>
        <v>0</v>
      </c>
    </row>
    <row r="388" spans="2:11">
      <c r="B388" s="175">
        <f t="shared" si="52"/>
        <v>50</v>
      </c>
      <c r="C388" s="180">
        <v>32</v>
      </c>
      <c r="D388" s="180">
        <f t="shared" si="56"/>
        <v>384</v>
      </c>
      <c r="E388" s="181">
        <f t="shared" si="54"/>
        <v>0</v>
      </c>
      <c r="F388" s="181">
        <f t="shared" si="53"/>
        <v>0</v>
      </c>
      <c r="G388" s="181">
        <f t="shared" si="57"/>
        <v>0</v>
      </c>
      <c r="H388" s="182">
        <f t="shared" si="55"/>
        <v>0</v>
      </c>
      <c r="I388" s="181">
        <f t="shared" si="51"/>
        <v>0</v>
      </c>
      <c r="J388" s="181">
        <f t="shared" si="58"/>
        <v>0</v>
      </c>
      <c r="K388" s="183">
        <f t="shared" si="59"/>
        <v>0</v>
      </c>
    </row>
    <row r="389" spans="2:11">
      <c r="B389" s="175">
        <f t="shared" si="52"/>
        <v>51</v>
      </c>
      <c r="C389" s="180">
        <v>33</v>
      </c>
      <c r="D389" s="180">
        <f t="shared" si="56"/>
        <v>385</v>
      </c>
      <c r="E389" s="181">
        <f t="shared" si="54"/>
        <v>0</v>
      </c>
      <c r="F389" s="181">
        <f t="shared" si="53"/>
        <v>0</v>
      </c>
      <c r="G389" s="181">
        <f t="shared" si="57"/>
        <v>0</v>
      </c>
      <c r="H389" s="182">
        <f t="shared" si="55"/>
        <v>0</v>
      </c>
      <c r="I389" s="181">
        <f t="shared" ref="I389:I412" si="60">IF(E389=G389,0,IF(G389&gt;0,G389*H389/12,0))</f>
        <v>0</v>
      </c>
      <c r="J389" s="181">
        <f t="shared" si="58"/>
        <v>0</v>
      </c>
      <c r="K389" s="183">
        <f t="shared" si="59"/>
        <v>0</v>
      </c>
    </row>
    <row r="390" spans="2:11">
      <c r="B390" s="175">
        <f t="shared" ref="B390:B412" si="61">$N$9+C390</f>
        <v>51</v>
      </c>
      <c r="C390" s="180">
        <v>33</v>
      </c>
      <c r="D390" s="180">
        <f t="shared" si="56"/>
        <v>386</v>
      </c>
      <c r="E390" s="181">
        <f t="shared" si="54"/>
        <v>0</v>
      </c>
      <c r="F390" s="181">
        <f t="shared" ref="F390:F412" si="62">IF(E390=G390,0,
IF((G390-E390)&gt;F389,IF(G390&gt;F389,F389,G390),G390-E390))</f>
        <v>0</v>
      </c>
      <c r="G390" s="181">
        <f t="shared" si="57"/>
        <v>0</v>
      </c>
      <c r="H390" s="182">
        <f t="shared" si="55"/>
        <v>0</v>
      </c>
      <c r="I390" s="181">
        <f t="shared" si="60"/>
        <v>0</v>
      </c>
      <c r="J390" s="181">
        <f t="shared" si="58"/>
        <v>0</v>
      </c>
      <c r="K390" s="183">
        <f t="shared" si="59"/>
        <v>0</v>
      </c>
    </row>
    <row r="391" spans="2:11">
      <c r="B391" s="175">
        <f t="shared" si="61"/>
        <v>51</v>
      </c>
      <c r="C391" s="180">
        <v>33</v>
      </c>
      <c r="D391" s="180">
        <f t="shared" si="56"/>
        <v>387</v>
      </c>
      <c r="E391" s="181">
        <f t="shared" ref="E391:E412" si="63">IF(G391&gt;E390,E390,G391)</f>
        <v>0</v>
      </c>
      <c r="F391" s="181">
        <f t="shared" si="62"/>
        <v>0</v>
      </c>
      <c r="G391" s="181">
        <f t="shared" si="57"/>
        <v>0</v>
      </c>
      <c r="H391" s="182">
        <f t="shared" ref="H391:H412" si="64">H390</f>
        <v>0</v>
      </c>
      <c r="I391" s="181">
        <f t="shared" si="60"/>
        <v>0</v>
      </c>
      <c r="J391" s="181">
        <f t="shared" si="58"/>
        <v>0</v>
      </c>
      <c r="K391" s="183">
        <f t="shared" si="59"/>
        <v>0</v>
      </c>
    </row>
    <row r="392" spans="2:11">
      <c r="B392" s="175">
        <f t="shared" si="61"/>
        <v>51</v>
      </c>
      <c r="C392" s="180">
        <v>33</v>
      </c>
      <c r="D392" s="180">
        <f t="shared" si="56"/>
        <v>388</v>
      </c>
      <c r="E392" s="181">
        <f t="shared" si="63"/>
        <v>0</v>
      </c>
      <c r="F392" s="181">
        <f t="shared" si="62"/>
        <v>0</v>
      </c>
      <c r="G392" s="181">
        <f t="shared" si="57"/>
        <v>0</v>
      </c>
      <c r="H392" s="182">
        <f t="shared" si="64"/>
        <v>0</v>
      </c>
      <c r="I392" s="181">
        <f t="shared" si="60"/>
        <v>0</v>
      </c>
      <c r="J392" s="181">
        <f t="shared" si="58"/>
        <v>0</v>
      </c>
      <c r="K392" s="183">
        <f t="shared" si="59"/>
        <v>0</v>
      </c>
    </row>
    <row r="393" spans="2:11">
      <c r="B393" s="175">
        <f t="shared" si="61"/>
        <v>51</v>
      </c>
      <c r="C393" s="180">
        <v>33</v>
      </c>
      <c r="D393" s="180">
        <f t="shared" si="56"/>
        <v>389</v>
      </c>
      <c r="E393" s="181">
        <f t="shared" si="63"/>
        <v>0</v>
      </c>
      <c r="F393" s="181">
        <f t="shared" si="62"/>
        <v>0</v>
      </c>
      <c r="G393" s="181">
        <f t="shared" si="57"/>
        <v>0</v>
      </c>
      <c r="H393" s="182">
        <f t="shared" si="64"/>
        <v>0</v>
      </c>
      <c r="I393" s="181">
        <f t="shared" si="60"/>
        <v>0</v>
      </c>
      <c r="J393" s="181">
        <f t="shared" si="58"/>
        <v>0</v>
      </c>
      <c r="K393" s="183">
        <f t="shared" si="59"/>
        <v>0</v>
      </c>
    </row>
    <row r="394" spans="2:11">
      <c r="B394" s="175">
        <f t="shared" si="61"/>
        <v>51</v>
      </c>
      <c r="C394" s="180">
        <v>33</v>
      </c>
      <c r="D394" s="180">
        <f t="shared" si="56"/>
        <v>390</v>
      </c>
      <c r="E394" s="181">
        <f t="shared" si="63"/>
        <v>0</v>
      </c>
      <c r="F394" s="181">
        <f t="shared" si="62"/>
        <v>0</v>
      </c>
      <c r="G394" s="181">
        <f t="shared" si="57"/>
        <v>0</v>
      </c>
      <c r="H394" s="182">
        <f t="shared" si="64"/>
        <v>0</v>
      </c>
      <c r="I394" s="181">
        <f t="shared" si="60"/>
        <v>0</v>
      </c>
      <c r="J394" s="181">
        <f t="shared" si="58"/>
        <v>0</v>
      </c>
      <c r="K394" s="183">
        <f t="shared" si="59"/>
        <v>0</v>
      </c>
    </row>
    <row r="395" spans="2:11">
      <c r="B395" s="175">
        <f t="shared" si="61"/>
        <v>51</v>
      </c>
      <c r="C395" s="180">
        <v>33</v>
      </c>
      <c r="D395" s="180">
        <f t="shared" si="56"/>
        <v>391</v>
      </c>
      <c r="E395" s="181">
        <f t="shared" si="63"/>
        <v>0</v>
      </c>
      <c r="F395" s="181">
        <f t="shared" si="62"/>
        <v>0</v>
      </c>
      <c r="G395" s="181">
        <f t="shared" si="57"/>
        <v>0</v>
      </c>
      <c r="H395" s="182">
        <f t="shared" si="64"/>
        <v>0</v>
      </c>
      <c r="I395" s="181">
        <f t="shared" si="60"/>
        <v>0</v>
      </c>
      <c r="J395" s="181">
        <f t="shared" si="58"/>
        <v>0</v>
      </c>
      <c r="K395" s="183">
        <f t="shared" si="59"/>
        <v>0</v>
      </c>
    </row>
    <row r="396" spans="2:11">
      <c r="B396" s="175">
        <f t="shared" si="61"/>
        <v>51</v>
      </c>
      <c r="C396" s="180">
        <v>33</v>
      </c>
      <c r="D396" s="180">
        <f t="shared" si="56"/>
        <v>392</v>
      </c>
      <c r="E396" s="181">
        <f t="shared" si="63"/>
        <v>0</v>
      </c>
      <c r="F396" s="181">
        <f t="shared" si="62"/>
        <v>0</v>
      </c>
      <c r="G396" s="181">
        <f t="shared" si="57"/>
        <v>0</v>
      </c>
      <c r="H396" s="182">
        <f t="shared" si="64"/>
        <v>0</v>
      </c>
      <c r="I396" s="181">
        <f t="shared" si="60"/>
        <v>0</v>
      </c>
      <c r="J396" s="181">
        <f t="shared" si="58"/>
        <v>0</v>
      </c>
      <c r="K396" s="183">
        <f t="shared" si="59"/>
        <v>0</v>
      </c>
    </row>
    <row r="397" spans="2:11">
      <c r="B397" s="175">
        <f t="shared" si="61"/>
        <v>51</v>
      </c>
      <c r="C397" s="180">
        <v>33</v>
      </c>
      <c r="D397" s="180">
        <f t="shared" si="56"/>
        <v>393</v>
      </c>
      <c r="E397" s="181">
        <f t="shared" si="63"/>
        <v>0</v>
      </c>
      <c r="F397" s="181">
        <f t="shared" si="62"/>
        <v>0</v>
      </c>
      <c r="G397" s="181">
        <f t="shared" si="57"/>
        <v>0</v>
      </c>
      <c r="H397" s="182">
        <f t="shared" si="64"/>
        <v>0</v>
      </c>
      <c r="I397" s="181">
        <f t="shared" si="60"/>
        <v>0</v>
      </c>
      <c r="J397" s="181">
        <f t="shared" si="58"/>
        <v>0</v>
      </c>
      <c r="K397" s="183">
        <f t="shared" si="59"/>
        <v>0</v>
      </c>
    </row>
    <row r="398" spans="2:11">
      <c r="B398" s="175">
        <f t="shared" si="61"/>
        <v>51</v>
      </c>
      <c r="C398" s="180">
        <v>33</v>
      </c>
      <c r="D398" s="180">
        <f t="shared" si="56"/>
        <v>394</v>
      </c>
      <c r="E398" s="181">
        <f t="shared" si="63"/>
        <v>0</v>
      </c>
      <c r="F398" s="181">
        <f t="shared" si="62"/>
        <v>0</v>
      </c>
      <c r="G398" s="181">
        <f t="shared" si="57"/>
        <v>0</v>
      </c>
      <c r="H398" s="182">
        <f t="shared" si="64"/>
        <v>0</v>
      </c>
      <c r="I398" s="181">
        <f t="shared" si="60"/>
        <v>0</v>
      </c>
      <c r="J398" s="181">
        <f t="shared" si="58"/>
        <v>0</v>
      </c>
      <c r="K398" s="183">
        <f t="shared" si="59"/>
        <v>0</v>
      </c>
    </row>
    <row r="399" spans="2:11">
      <c r="B399" s="175">
        <f t="shared" si="61"/>
        <v>51</v>
      </c>
      <c r="C399" s="180">
        <v>33</v>
      </c>
      <c r="D399" s="180">
        <f t="shared" si="56"/>
        <v>395</v>
      </c>
      <c r="E399" s="181">
        <f t="shared" si="63"/>
        <v>0</v>
      </c>
      <c r="F399" s="181">
        <f t="shared" si="62"/>
        <v>0</v>
      </c>
      <c r="G399" s="181">
        <f t="shared" si="57"/>
        <v>0</v>
      </c>
      <c r="H399" s="182">
        <f t="shared" si="64"/>
        <v>0</v>
      </c>
      <c r="I399" s="181">
        <f t="shared" si="60"/>
        <v>0</v>
      </c>
      <c r="J399" s="181">
        <f t="shared" si="58"/>
        <v>0</v>
      </c>
      <c r="K399" s="183">
        <f t="shared" si="59"/>
        <v>0</v>
      </c>
    </row>
    <row r="400" spans="2:11">
      <c r="B400" s="175">
        <f t="shared" si="61"/>
        <v>51</v>
      </c>
      <c r="C400" s="180">
        <v>33</v>
      </c>
      <c r="D400" s="180">
        <f t="shared" si="56"/>
        <v>396</v>
      </c>
      <c r="E400" s="181">
        <f t="shared" si="63"/>
        <v>0</v>
      </c>
      <c r="F400" s="181">
        <f t="shared" si="62"/>
        <v>0</v>
      </c>
      <c r="G400" s="181">
        <f t="shared" si="57"/>
        <v>0</v>
      </c>
      <c r="H400" s="182">
        <f t="shared" si="64"/>
        <v>0</v>
      </c>
      <c r="I400" s="181">
        <f t="shared" si="60"/>
        <v>0</v>
      </c>
      <c r="J400" s="181">
        <f t="shared" si="58"/>
        <v>0</v>
      </c>
      <c r="K400" s="183">
        <f t="shared" si="59"/>
        <v>0</v>
      </c>
    </row>
    <row r="401" spans="2:11">
      <c r="B401" s="175">
        <f t="shared" si="61"/>
        <v>52</v>
      </c>
      <c r="C401" s="180">
        <v>34</v>
      </c>
      <c r="D401" s="180">
        <f t="shared" si="56"/>
        <v>397</v>
      </c>
      <c r="E401" s="181">
        <f t="shared" si="63"/>
        <v>0</v>
      </c>
      <c r="F401" s="181">
        <f t="shared" si="62"/>
        <v>0</v>
      </c>
      <c r="G401" s="181">
        <f t="shared" si="57"/>
        <v>0</v>
      </c>
      <c r="H401" s="182">
        <f t="shared" si="64"/>
        <v>0</v>
      </c>
      <c r="I401" s="181">
        <f t="shared" si="60"/>
        <v>0</v>
      </c>
      <c r="J401" s="181">
        <f t="shared" si="58"/>
        <v>0</v>
      </c>
      <c r="K401" s="183">
        <f t="shared" si="59"/>
        <v>0</v>
      </c>
    </row>
    <row r="402" spans="2:11">
      <c r="B402" s="175">
        <f t="shared" si="61"/>
        <v>52</v>
      </c>
      <c r="C402" s="180">
        <v>34</v>
      </c>
      <c r="D402" s="180">
        <f t="shared" si="56"/>
        <v>398</v>
      </c>
      <c r="E402" s="181">
        <f t="shared" si="63"/>
        <v>0</v>
      </c>
      <c r="F402" s="181">
        <f t="shared" si="62"/>
        <v>0</v>
      </c>
      <c r="G402" s="181">
        <f t="shared" si="57"/>
        <v>0</v>
      </c>
      <c r="H402" s="182">
        <f t="shared" si="64"/>
        <v>0</v>
      </c>
      <c r="I402" s="181">
        <f t="shared" si="60"/>
        <v>0</v>
      </c>
      <c r="J402" s="181">
        <f t="shared" si="58"/>
        <v>0</v>
      </c>
      <c r="K402" s="183">
        <f t="shared" si="59"/>
        <v>0</v>
      </c>
    </row>
    <row r="403" spans="2:11">
      <c r="B403" s="175">
        <f t="shared" si="61"/>
        <v>52</v>
      </c>
      <c r="C403" s="180">
        <v>34</v>
      </c>
      <c r="D403" s="180">
        <f t="shared" si="56"/>
        <v>399</v>
      </c>
      <c r="E403" s="181">
        <f t="shared" si="63"/>
        <v>0</v>
      </c>
      <c r="F403" s="181">
        <f t="shared" si="62"/>
        <v>0</v>
      </c>
      <c r="G403" s="181">
        <f t="shared" si="57"/>
        <v>0</v>
      </c>
      <c r="H403" s="182">
        <f t="shared" si="64"/>
        <v>0</v>
      </c>
      <c r="I403" s="181">
        <f t="shared" si="60"/>
        <v>0</v>
      </c>
      <c r="J403" s="181">
        <f t="shared" si="58"/>
        <v>0</v>
      </c>
      <c r="K403" s="183">
        <f t="shared" si="59"/>
        <v>0</v>
      </c>
    </row>
    <row r="404" spans="2:11">
      <c r="B404" s="175">
        <f t="shared" si="61"/>
        <v>52</v>
      </c>
      <c r="C404" s="180">
        <v>34</v>
      </c>
      <c r="D404" s="180">
        <f t="shared" si="56"/>
        <v>400</v>
      </c>
      <c r="E404" s="181">
        <f t="shared" si="63"/>
        <v>0</v>
      </c>
      <c r="F404" s="181">
        <f t="shared" si="62"/>
        <v>0</v>
      </c>
      <c r="G404" s="181">
        <f t="shared" si="57"/>
        <v>0</v>
      </c>
      <c r="H404" s="182">
        <f t="shared" si="64"/>
        <v>0</v>
      </c>
      <c r="I404" s="181">
        <f t="shared" si="60"/>
        <v>0</v>
      </c>
      <c r="J404" s="181">
        <f t="shared" si="58"/>
        <v>0</v>
      </c>
      <c r="K404" s="183">
        <f t="shared" si="59"/>
        <v>0</v>
      </c>
    </row>
    <row r="405" spans="2:11">
      <c r="B405" s="175">
        <f t="shared" si="61"/>
        <v>52</v>
      </c>
      <c r="C405" s="180">
        <v>34</v>
      </c>
      <c r="D405" s="180">
        <f t="shared" si="56"/>
        <v>401</v>
      </c>
      <c r="E405" s="181">
        <f t="shared" si="63"/>
        <v>0</v>
      </c>
      <c r="F405" s="181">
        <f t="shared" si="62"/>
        <v>0</v>
      </c>
      <c r="G405" s="181">
        <f t="shared" si="57"/>
        <v>0</v>
      </c>
      <c r="H405" s="182">
        <f t="shared" si="64"/>
        <v>0</v>
      </c>
      <c r="I405" s="181">
        <f t="shared" si="60"/>
        <v>0</v>
      </c>
      <c r="J405" s="181">
        <f t="shared" si="58"/>
        <v>0</v>
      </c>
      <c r="K405" s="183">
        <f t="shared" si="59"/>
        <v>0</v>
      </c>
    </row>
    <row r="406" spans="2:11">
      <c r="B406" s="175">
        <f t="shared" si="61"/>
        <v>52</v>
      </c>
      <c r="C406" s="180">
        <v>34</v>
      </c>
      <c r="D406" s="180">
        <f t="shared" si="56"/>
        <v>402</v>
      </c>
      <c r="E406" s="181">
        <f t="shared" si="63"/>
        <v>0</v>
      </c>
      <c r="F406" s="181">
        <f t="shared" si="62"/>
        <v>0</v>
      </c>
      <c r="G406" s="181">
        <f t="shared" si="57"/>
        <v>0</v>
      </c>
      <c r="H406" s="182">
        <f t="shared" si="64"/>
        <v>0</v>
      </c>
      <c r="I406" s="181">
        <f t="shared" si="60"/>
        <v>0</v>
      </c>
      <c r="J406" s="181">
        <f t="shared" si="58"/>
        <v>0</v>
      </c>
      <c r="K406" s="183">
        <f t="shared" si="59"/>
        <v>0</v>
      </c>
    </row>
    <row r="407" spans="2:11">
      <c r="B407" s="175">
        <f t="shared" si="61"/>
        <v>52</v>
      </c>
      <c r="C407" s="180">
        <v>34</v>
      </c>
      <c r="D407" s="180">
        <f t="shared" si="56"/>
        <v>403</v>
      </c>
      <c r="E407" s="181">
        <f t="shared" si="63"/>
        <v>0</v>
      </c>
      <c r="F407" s="181">
        <f t="shared" si="62"/>
        <v>0</v>
      </c>
      <c r="G407" s="181">
        <f t="shared" si="57"/>
        <v>0</v>
      </c>
      <c r="H407" s="182">
        <f t="shared" si="64"/>
        <v>0</v>
      </c>
      <c r="I407" s="181">
        <f t="shared" si="60"/>
        <v>0</v>
      </c>
      <c r="J407" s="181">
        <f t="shared" si="58"/>
        <v>0</v>
      </c>
      <c r="K407" s="183">
        <f t="shared" si="59"/>
        <v>0</v>
      </c>
    </row>
    <row r="408" spans="2:11">
      <c r="B408" s="175">
        <f t="shared" si="61"/>
        <v>52</v>
      </c>
      <c r="C408" s="180">
        <v>34</v>
      </c>
      <c r="D408" s="180">
        <f t="shared" si="56"/>
        <v>404</v>
      </c>
      <c r="E408" s="181">
        <f t="shared" si="63"/>
        <v>0</v>
      </c>
      <c r="F408" s="181">
        <f t="shared" si="62"/>
        <v>0</v>
      </c>
      <c r="G408" s="181">
        <f t="shared" si="57"/>
        <v>0</v>
      </c>
      <c r="H408" s="182">
        <f t="shared" si="64"/>
        <v>0</v>
      </c>
      <c r="I408" s="181">
        <f t="shared" si="60"/>
        <v>0</v>
      </c>
      <c r="J408" s="181">
        <f t="shared" si="58"/>
        <v>0</v>
      </c>
      <c r="K408" s="183">
        <f t="shared" si="59"/>
        <v>0</v>
      </c>
    </row>
    <row r="409" spans="2:11">
      <c r="B409" s="175">
        <f t="shared" si="61"/>
        <v>52</v>
      </c>
      <c r="C409" s="180">
        <v>34</v>
      </c>
      <c r="D409" s="180">
        <f t="shared" si="56"/>
        <v>405</v>
      </c>
      <c r="E409" s="181">
        <f t="shared" si="63"/>
        <v>0</v>
      </c>
      <c r="F409" s="181">
        <f t="shared" si="62"/>
        <v>0</v>
      </c>
      <c r="G409" s="181">
        <f t="shared" si="57"/>
        <v>0</v>
      </c>
      <c r="H409" s="182">
        <f t="shared" si="64"/>
        <v>0</v>
      </c>
      <c r="I409" s="181">
        <f t="shared" si="60"/>
        <v>0</v>
      </c>
      <c r="J409" s="181">
        <f t="shared" si="58"/>
        <v>0</v>
      </c>
      <c r="K409" s="183">
        <f t="shared" si="59"/>
        <v>0</v>
      </c>
    </row>
    <row r="410" spans="2:11">
      <c r="B410" s="175">
        <f t="shared" si="61"/>
        <v>52</v>
      </c>
      <c r="C410" s="180">
        <v>34</v>
      </c>
      <c r="D410" s="180">
        <f t="shared" si="56"/>
        <v>406</v>
      </c>
      <c r="E410" s="181">
        <f t="shared" si="63"/>
        <v>0</v>
      </c>
      <c r="F410" s="181">
        <f t="shared" si="62"/>
        <v>0</v>
      </c>
      <c r="G410" s="181">
        <f t="shared" si="57"/>
        <v>0</v>
      </c>
      <c r="H410" s="182">
        <f t="shared" si="64"/>
        <v>0</v>
      </c>
      <c r="I410" s="181">
        <f t="shared" si="60"/>
        <v>0</v>
      </c>
      <c r="J410" s="181">
        <f t="shared" si="58"/>
        <v>0</v>
      </c>
      <c r="K410" s="183">
        <f t="shared" si="59"/>
        <v>0</v>
      </c>
    </row>
    <row r="411" spans="2:11">
      <c r="B411" s="175">
        <f t="shared" si="61"/>
        <v>52</v>
      </c>
      <c r="C411" s="180">
        <v>34</v>
      </c>
      <c r="D411" s="180">
        <f t="shared" si="56"/>
        <v>407</v>
      </c>
      <c r="E411" s="181">
        <f t="shared" si="63"/>
        <v>0</v>
      </c>
      <c r="F411" s="181">
        <f t="shared" si="62"/>
        <v>0</v>
      </c>
      <c r="G411" s="181">
        <f t="shared" si="57"/>
        <v>0</v>
      </c>
      <c r="H411" s="182">
        <f t="shared" si="64"/>
        <v>0</v>
      </c>
      <c r="I411" s="181">
        <f t="shared" si="60"/>
        <v>0</v>
      </c>
      <c r="J411" s="181">
        <f t="shared" si="58"/>
        <v>0</v>
      </c>
      <c r="K411" s="183">
        <f t="shared" si="59"/>
        <v>0</v>
      </c>
    </row>
    <row r="412" spans="2:11">
      <c r="B412" s="175">
        <f t="shared" si="61"/>
        <v>52</v>
      </c>
      <c r="C412" s="180">
        <v>34</v>
      </c>
      <c r="D412" s="180">
        <f t="shared" si="56"/>
        <v>408</v>
      </c>
      <c r="E412" s="181">
        <f t="shared" si="63"/>
        <v>0</v>
      </c>
      <c r="F412" s="181">
        <f t="shared" si="62"/>
        <v>0</v>
      </c>
      <c r="G412" s="181">
        <f t="shared" si="57"/>
        <v>0</v>
      </c>
      <c r="H412" s="182">
        <f t="shared" si="64"/>
        <v>0</v>
      </c>
      <c r="I412" s="181">
        <f t="shared" si="60"/>
        <v>0</v>
      </c>
      <c r="J412" s="181">
        <f t="shared" si="58"/>
        <v>0</v>
      </c>
      <c r="K412" s="183">
        <f t="shared" si="59"/>
        <v>0</v>
      </c>
    </row>
  </sheetData>
  <mergeCells count="1">
    <mergeCell ref="B2:N2"/>
  </mergeCell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7D68-8663-4173-927E-5C4FD5E8A3C6}">
  <sheetPr>
    <tabColor rgb="FF92D050"/>
  </sheetPr>
  <dimension ref="A1:D23"/>
  <sheetViews>
    <sheetView workbookViewId="0"/>
  </sheetViews>
  <sheetFormatPr defaultColWidth="59.33203125" defaultRowHeight="14.4"/>
  <cols>
    <col min="1" max="1" width="67.44140625" bestFit="1" customWidth="1"/>
    <col min="2" max="2" width="30.109375" bestFit="1" customWidth="1"/>
    <col min="3" max="3" width="30" customWidth="1"/>
    <col min="4" max="4" width="59.33203125" style="230"/>
  </cols>
  <sheetData>
    <row r="1" spans="1:4" ht="26.4" thickBot="1">
      <c r="A1" s="239" t="s">
        <v>131</v>
      </c>
      <c r="B1" s="247" t="s">
        <v>132</v>
      </c>
      <c r="C1" s="248" t="s">
        <v>133</v>
      </c>
    </row>
    <row r="2" spans="1:4" s="245" customFormat="1" ht="26.4" thickTop="1">
      <c r="A2" s="246" t="s">
        <v>134</v>
      </c>
      <c r="B2" s="257">
        <v>2.5829999999999999E-2</v>
      </c>
      <c r="C2" s="258">
        <v>3.2899999999999999E-2</v>
      </c>
      <c r="D2" s="253"/>
    </row>
    <row r="3" spans="1:4" s="244" customFormat="1" ht="7.95" customHeight="1" thickBot="1">
      <c r="A3" s="242"/>
      <c r="B3" s="243"/>
      <c r="C3" s="243"/>
    </row>
    <row r="4" spans="1:4" ht="27" thickTop="1" thickBot="1">
      <c r="A4" s="240" t="s">
        <v>135</v>
      </c>
      <c r="B4" s="259">
        <v>0</v>
      </c>
      <c r="C4" s="259">
        <v>0</v>
      </c>
    </row>
    <row r="5" spans="1:4" ht="52.2" thickBot="1">
      <c r="A5" s="241" t="s">
        <v>92</v>
      </c>
      <c r="B5" s="260">
        <f>1000000*0.05%</f>
        <v>500</v>
      </c>
      <c r="C5" s="260">
        <v>0</v>
      </c>
    </row>
    <row r="6" spans="1:4" ht="26.4" thickBot="1">
      <c r="A6" s="241" t="s">
        <v>136</v>
      </c>
      <c r="B6" s="260">
        <v>0</v>
      </c>
      <c r="C6" s="260">
        <v>0</v>
      </c>
    </row>
    <row r="7" spans="1:4" ht="26.4" thickBot="1">
      <c r="A7" s="241" t="s">
        <v>93</v>
      </c>
      <c r="B7" s="260">
        <f>1000000*1%</f>
        <v>10000</v>
      </c>
      <c r="C7" s="260">
        <v>0</v>
      </c>
    </row>
    <row r="8" spans="1:4" ht="26.4" thickBot="1">
      <c r="A8" s="255" t="s">
        <v>37</v>
      </c>
      <c r="B8" s="261">
        <f>SUM(B4:B7)</f>
        <v>10500</v>
      </c>
      <c r="C8" s="261">
        <f>SUM(C4:C7)</f>
        <v>0</v>
      </c>
    </row>
    <row r="9" spans="1:4" ht="15" thickBot="1">
      <c r="B9" s="262"/>
      <c r="C9" s="262"/>
    </row>
    <row r="10" spans="1:4" ht="52.2" thickBot="1">
      <c r="A10" s="239" t="s">
        <v>7</v>
      </c>
      <c r="B10" s="263" t="s">
        <v>137</v>
      </c>
      <c r="C10" s="264" t="s">
        <v>138</v>
      </c>
    </row>
    <row r="11" spans="1:4" ht="26.4" thickTop="1">
      <c r="A11" s="252" t="s">
        <v>107</v>
      </c>
      <c r="B11" s="265">
        <v>11606.013969049944</v>
      </c>
      <c r="C11" s="265">
        <v>30844.071527407868</v>
      </c>
      <c r="D11" s="254"/>
    </row>
    <row r="12" spans="1:4" ht="25.8">
      <c r="A12" s="252" t="s">
        <v>108</v>
      </c>
      <c r="B12" s="265">
        <v>21360.057690897738</v>
      </c>
      <c r="C12" s="265">
        <v>26262.972099359147</v>
      </c>
      <c r="D12" s="254"/>
    </row>
    <row r="13" spans="1:4" ht="25.8">
      <c r="A13" s="252" t="s">
        <v>109</v>
      </c>
      <c r="B13" s="265">
        <v>23672.365831847987</v>
      </c>
      <c r="C13" s="265">
        <v>21528.860897022721</v>
      </c>
      <c r="D13" s="254"/>
    </row>
    <row r="14" spans="1:4" ht="25.8">
      <c r="A14" s="256" t="s">
        <v>139</v>
      </c>
      <c r="B14" s="266">
        <v>56638.437491795667</v>
      </c>
      <c r="C14" s="266">
        <v>78635.904523789737</v>
      </c>
      <c r="D14" s="254"/>
    </row>
    <row r="15" spans="1:4" s="230" customFormat="1">
      <c r="B15" s="267"/>
      <c r="C15" s="267"/>
    </row>
    <row r="16" spans="1:4" s="230" customFormat="1" ht="25.8">
      <c r="A16" s="256" t="s">
        <v>140</v>
      </c>
      <c r="B16" s="266">
        <f>B8+B14</f>
        <v>67138.437491795659</v>
      </c>
      <c r="C16" s="266">
        <f>C8+C14</f>
        <v>78635.904523789737</v>
      </c>
    </row>
    <row r="17" s="230" customFormat="1"/>
    <row r="18" s="230" customFormat="1"/>
    <row r="19" s="230" customFormat="1"/>
    <row r="20" s="230" customFormat="1"/>
    <row r="21" s="230" customFormat="1"/>
    <row r="22" s="230" customFormat="1"/>
    <row r="23" s="230" customForma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E5C51-D464-4F25-AE12-423594A63B7D}">
  <dimension ref="A1:C3"/>
  <sheetViews>
    <sheetView workbookViewId="0">
      <selection activeCell="B29" sqref="B29"/>
    </sheetView>
  </sheetViews>
  <sheetFormatPr defaultColWidth="48.33203125" defaultRowHeight="14.4"/>
  <sheetData>
    <row r="1" spans="1:3" ht="31.2">
      <c r="A1" s="88" t="s">
        <v>141</v>
      </c>
      <c r="B1" t="s">
        <v>142</v>
      </c>
      <c r="C1" s="88" t="s">
        <v>141</v>
      </c>
    </row>
    <row r="2" spans="1:3" ht="47.4" thickBot="1">
      <c r="A2" s="89" t="s">
        <v>143</v>
      </c>
      <c r="B2" t="s">
        <v>82</v>
      </c>
      <c r="C2" s="90" t="s">
        <v>144</v>
      </c>
    </row>
    <row r="3" spans="1:3" ht="47.4" thickBot="1">
      <c r="A3" s="90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W0</vt:lpstr>
      <vt:lpstr>W1</vt:lpstr>
      <vt:lpstr>งบกระแสเงินสด</vt:lpstr>
      <vt:lpstr>งบดุล</vt:lpstr>
      <vt:lpstr>W2</vt:lpstr>
      <vt:lpstr>W3</vt:lpstr>
      <vt:lpstr>W4</vt:lpstr>
      <vt:lpstr>Sheet1</vt:lpstr>
      <vt:lpstr>Sheet6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Tavatchai Chotipureepong</cp:lastModifiedBy>
  <cp:revision>0</cp:revision>
  <dcterms:created xsi:type="dcterms:W3CDTF">2026-04-13T03:43:58Z</dcterms:created>
  <dcterms:modified xsi:type="dcterms:W3CDTF">2026-04-29T04:02:01Z</dcterms:modified>
  <cp:category/>
  <cp:contentStatus/>
</cp:coreProperties>
</file>